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lson/Downloads/"/>
    </mc:Choice>
  </mc:AlternateContent>
  <xr:revisionPtr revIDLastSave="0" documentId="13_ncr:1_{14220D6E-7DC8-1346-A2A1-3D0B10F39D9F}" xr6:coauthVersionLast="47" xr6:coauthVersionMax="47" xr10:uidLastSave="{00000000-0000-0000-0000-000000000000}"/>
  <bookViews>
    <workbookView xWindow="20" yWindow="500" windowWidth="28800" windowHeight="16200" tabRatio="753" xr2:uid="{00000000-000D-0000-FFFF-FFFF00000000}"/>
  </bookViews>
  <sheets>
    <sheet name="Wall_Loss_Prob_20L" sheetId="11" r:id="rId1"/>
    <sheet name="Storage_Prod_Fits-20L" sheetId="10" r:id="rId2"/>
    <sheet name="Transmission_Integral_Fits" sheetId="12" r:id="rId3"/>
  </sheets>
  <definedNames>
    <definedName name="_xlnm.Print_Area" localSheetId="1">'Storage_Prod_Fits-20L'!$W$118:$AH$143</definedName>
    <definedName name="_xlnm.Print_Area" localSheetId="0">Wall_Loss_Prob_20L!$AA$5:$AL$47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2" i="11" l="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G22" i="11"/>
  <c r="H22" i="11"/>
  <c r="E22" i="11"/>
  <c r="F22" i="11"/>
  <c r="E21" i="11"/>
  <c r="I43" i="12"/>
  <c r="E9" i="11"/>
  <c r="E19" i="11"/>
  <c r="E25" i="11" s="1"/>
  <c r="E23" i="11"/>
  <c r="E15" i="11"/>
  <c r="E7" i="11"/>
  <c r="E11" i="11"/>
  <c r="BR19" i="12"/>
  <c r="BO19" i="12"/>
  <c r="BL19" i="12"/>
  <c r="BI19" i="12"/>
  <c r="BF19" i="12"/>
  <c r="BC19" i="12"/>
  <c r="AZ19" i="12"/>
  <c r="AW19" i="12"/>
  <c r="AT19" i="12"/>
  <c r="AQ19" i="12"/>
  <c r="AN19" i="12"/>
  <c r="AK19" i="12"/>
  <c r="AH19" i="12"/>
  <c r="AE19" i="12"/>
  <c r="AB19" i="12"/>
  <c r="Y19" i="12"/>
  <c r="V19" i="12"/>
  <c r="S19" i="12"/>
  <c r="P19" i="12"/>
  <c r="M19" i="12"/>
  <c r="J19" i="12"/>
  <c r="G13" i="11"/>
  <c r="H13" i="11"/>
  <c r="I13" i="1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F13" i="11"/>
  <c r="E17" i="10"/>
  <c r="E18" i="10"/>
  <c r="E79" i="10"/>
  <c r="E80" i="10" s="1"/>
  <c r="E81" i="10" s="1"/>
  <c r="E82" i="10" s="1"/>
  <c r="E83" i="10" s="1"/>
  <c r="D81" i="10"/>
  <c r="AD81" i="10"/>
  <c r="AH113" i="10" s="1"/>
  <c r="AI117" i="10"/>
  <c r="AI116" i="10"/>
  <c r="AI115" i="10"/>
  <c r="AI114" i="10"/>
  <c r="AI113" i="10"/>
  <c r="AJ113" i="10"/>
  <c r="AJ114" i="10"/>
  <c r="AJ115" i="10"/>
  <c r="AJ116" i="10"/>
  <c r="AJ117" i="10"/>
  <c r="G13" i="10"/>
  <c r="F11" i="10"/>
  <c r="D80" i="10"/>
  <c r="AD80" i="10" s="1"/>
  <c r="E19" i="10"/>
  <c r="E20" i="10" s="1"/>
  <c r="E21" i="10" s="1"/>
  <c r="E22" i="10" s="1"/>
  <c r="E23" i="10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A2" i="10"/>
  <c r="A16" i="10"/>
  <c r="A20" i="10"/>
  <c r="B20" i="10" s="1"/>
  <c r="A80" i="10"/>
  <c r="A94" i="10"/>
  <c r="AL102" i="10"/>
  <c r="AM102" i="10"/>
  <c r="AL103" i="10"/>
  <c r="AM103" i="10"/>
  <c r="AM104" i="10"/>
  <c r="C3" i="12"/>
  <c r="G17" i="12"/>
  <c r="E22" i="12"/>
  <c r="H19" i="12"/>
  <c r="H17" i="12" s="1"/>
  <c r="E23" i="12"/>
  <c r="E24" i="12" s="1"/>
  <c r="E25" i="12" s="1"/>
  <c r="O19" i="12"/>
  <c r="O17" i="12" s="1"/>
  <c r="J17" i="12"/>
  <c r="J23" i="12" s="1"/>
  <c r="I19" i="12"/>
  <c r="I17" i="12" s="1"/>
  <c r="C4" i="12"/>
  <c r="C7" i="12"/>
  <c r="C8" i="12"/>
  <c r="C9" i="12" s="1"/>
  <c r="G21" i="12"/>
  <c r="H17" i="11"/>
  <c r="H23" i="11"/>
  <c r="I17" i="11"/>
  <c r="I23" i="11"/>
  <c r="J17" i="11"/>
  <c r="J23" i="11"/>
  <c r="K17" i="11"/>
  <c r="K23" i="11"/>
  <c r="L17" i="11"/>
  <c r="L23" i="11"/>
  <c r="M17" i="11"/>
  <c r="M23" i="11"/>
  <c r="N17" i="11"/>
  <c r="N23" i="11"/>
  <c r="O17" i="11"/>
  <c r="O23" i="11"/>
  <c r="P17" i="11"/>
  <c r="P23" i="11"/>
  <c r="Q17" i="11"/>
  <c r="Q23" i="11"/>
  <c r="R17" i="11"/>
  <c r="R23" i="11"/>
  <c r="S17" i="11"/>
  <c r="S23" i="11"/>
  <c r="T17" i="11"/>
  <c r="T23" i="11"/>
  <c r="U17" i="11"/>
  <c r="U23" i="11"/>
  <c r="V17" i="11"/>
  <c r="V23" i="11"/>
  <c r="W17" i="11"/>
  <c r="W23" i="11"/>
  <c r="X17" i="11"/>
  <c r="X23" i="11"/>
  <c r="Y17" i="11"/>
  <c r="Y23" i="11"/>
  <c r="Z17" i="11"/>
  <c r="Z23" i="11"/>
  <c r="F17" i="11"/>
  <c r="F23" i="11"/>
  <c r="G17" i="11"/>
  <c r="G23" i="11"/>
  <c r="E17" i="11"/>
  <c r="A2" i="11"/>
  <c r="E27" i="11" l="1"/>
  <c r="C10" i="12"/>
  <c r="G21" i="11"/>
  <c r="G11" i="11"/>
  <c r="G7" i="11" s="1"/>
  <c r="G15" i="11" s="1"/>
  <c r="G25" i="12"/>
  <c r="E26" i="12"/>
  <c r="E27" i="12" s="1"/>
  <c r="E28" i="12" s="1"/>
  <c r="C11" i="12"/>
  <c r="C12" i="12"/>
  <c r="C6" i="12"/>
  <c r="H21" i="12"/>
  <c r="H24" i="12"/>
  <c r="J27" i="12"/>
  <c r="J21" i="12"/>
  <c r="F11" i="11"/>
  <c r="F7" i="11" s="1"/>
  <c r="F15" i="11" s="1"/>
  <c r="M17" i="12"/>
  <c r="M28" i="12" s="1"/>
  <c r="N19" i="12"/>
  <c r="N17" i="12" s="1"/>
  <c r="N24" i="12" s="1"/>
  <c r="F21" i="11"/>
  <c r="G26" i="12"/>
  <c r="I26" i="12" s="1"/>
  <c r="J26" i="12"/>
  <c r="H26" i="12"/>
  <c r="G22" i="12"/>
  <c r="G24" i="12"/>
  <c r="I24" i="12" s="1"/>
  <c r="K19" i="12"/>
  <c r="K17" i="12" s="1"/>
  <c r="K27" i="12" s="1"/>
  <c r="H27" i="12"/>
  <c r="H23" i="12"/>
  <c r="J25" i="12"/>
  <c r="J22" i="12"/>
  <c r="G27" i="12"/>
  <c r="I27" i="12" s="1"/>
  <c r="G23" i="12"/>
  <c r="L19" i="12"/>
  <c r="L17" i="12" s="1"/>
  <c r="J24" i="12"/>
  <c r="H22" i="12"/>
  <c r="H25" i="12"/>
  <c r="G11" i="10"/>
  <c r="H13" i="10"/>
  <c r="D83" i="10"/>
  <c r="AD83" i="10" s="1"/>
  <c r="AH114" i="10" s="1"/>
  <c r="E84" i="10"/>
  <c r="D82" i="10"/>
  <c r="AD82" i="10" s="1"/>
  <c r="C16" i="12" l="1"/>
  <c r="C17" i="12"/>
  <c r="M24" i="12"/>
  <c r="M26" i="12"/>
  <c r="N22" i="12"/>
  <c r="P17" i="12"/>
  <c r="R19" i="12"/>
  <c r="R17" i="12" s="1"/>
  <c r="Q19" i="12"/>
  <c r="Q17" i="12" s="1"/>
  <c r="I22" i="12"/>
  <c r="M22" i="12"/>
  <c r="M25" i="12"/>
  <c r="M27" i="12"/>
  <c r="M21" i="12"/>
  <c r="M23" i="12"/>
  <c r="L27" i="12"/>
  <c r="E29" i="12"/>
  <c r="G28" i="12"/>
  <c r="I25" i="12"/>
  <c r="H11" i="10"/>
  <c r="I13" i="10"/>
  <c r="K23" i="12"/>
  <c r="L23" i="12" s="1"/>
  <c r="K24" i="12"/>
  <c r="L24" i="12" s="1"/>
  <c r="K21" i="12"/>
  <c r="K28" i="12"/>
  <c r="K22" i="12"/>
  <c r="L22" i="12" s="1"/>
  <c r="K26" i="12"/>
  <c r="L26" i="12" s="1"/>
  <c r="K25" i="12"/>
  <c r="L25" i="12" s="1"/>
  <c r="H21" i="11"/>
  <c r="H11" i="11"/>
  <c r="H7" i="11" s="1"/>
  <c r="H15" i="11" s="1"/>
  <c r="D84" i="10"/>
  <c r="AD84" i="10" s="1"/>
  <c r="E85" i="10"/>
  <c r="O24" i="12"/>
  <c r="K29" i="12"/>
  <c r="N27" i="12"/>
  <c r="N28" i="12"/>
  <c r="O28" i="12" s="1"/>
  <c r="N26" i="12"/>
  <c r="O26" i="12" s="1"/>
  <c r="N21" i="12"/>
  <c r="N23" i="12"/>
  <c r="N25" i="12"/>
  <c r="H28" i="12"/>
  <c r="I23" i="12"/>
  <c r="J28" i="12"/>
  <c r="L28" i="12" s="1"/>
  <c r="O22" i="12" l="1"/>
  <c r="O25" i="12"/>
  <c r="P29" i="12"/>
  <c r="P21" i="12"/>
  <c r="P24" i="12"/>
  <c r="P22" i="12"/>
  <c r="P28" i="12"/>
  <c r="P25" i="12"/>
  <c r="P27" i="12"/>
  <c r="P23" i="12"/>
  <c r="P26" i="12"/>
  <c r="S17" i="12"/>
  <c r="T19" i="12"/>
  <c r="T17" i="12" s="1"/>
  <c r="U19" i="12"/>
  <c r="U17" i="12" s="1"/>
  <c r="I11" i="11"/>
  <c r="I7" i="11" s="1"/>
  <c r="I15" i="11" s="1"/>
  <c r="I21" i="11"/>
  <c r="O23" i="12"/>
  <c r="D85" i="10"/>
  <c r="AD85" i="10" s="1"/>
  <c r="E86" i="10"/>
  <c r="O27" i="12"/>
  <c r="I11" i="10"/>
  <c r="J13" i="10"/>
  <c r="I28" i="12"/>
  <c r="Q22" i="12"/>
  <c r="Q21" i="12"/>
  <c r="Q23" i="12"/>
  <c r="Q27" i="12"/>
  <c r="Q28" i="12"/>
  <c r="Q25" i="12"/>
  <c r="Q24" i="12"/>
  <c r="Q29" i="12"/>
  <c r="Q26" i="12"/>
  <c r="E30" i="12"/>
  <c r="G29" i="12"/>
  <c r="M29" i="12"/>
  <c r="J29" i="12"/>
  <c r="L29" i="12" s="1"/>
  <c r="H29" i="12"/>
  <c r="N29" i="12"/>
  <c r="O29" i="12" l="1"/>
  <c r="R28" i="12"/>
  <c r="E87" i="10"/>
  <c r="D86" i="10"/>
  <c r="AD86" i="10" s="1"/>
  <c r="J21" i="11"/>
  <c r="J11" i="11"/>
  <c r="J7" i="11" s="1"/>
  <c r="J15" i="11" s="1"/>
  <c r="X19" i="12"/>
  <c r="X17" i="12" s="1"/>
  <c r="V17" i="12"/>
  <c r="W19" i="12"/>
  <c r="W17" i="12" s="1"/>
  <c r="R22" i="12"/>
  <c r="T27" i="12"/>
  <c r="T28" i="12"/>
  <c r="T21" i="12"/>
  <c r="T22" i="12"/>
  <c r="T26" i="12"/>
  <c r="T30" i="12"/>
  <c r="T23" i="12"/>
  <c r="T25" i="12"/>
  <c r="T29" i="12"/>
  <c r="T24" i="12"/>
  <c r="I29" i="12"/>
  <c r="S24" i="12"/>
  <c r="S21" i="12"/>
  <c r="S25" i="12"/>
  <c r="S29" i="12"/>
  <c r="S23" i="12"/>
  <c r="S27" i="12"/>
  <c r="S30" i="12"/>
  <c r="U30" i="12" s="1"/>
  <c r="S26" i="12"/>
  <c r="U26" i="12" s="1"/>
  <c r="S28" i="12"/>
  <c r="S22" i="12"/>
  <c r="R23" i="12"/>
  <c r="R24" i="12"/>
  <c r="E31" i="12"/>
  <c r="G30" i="12"/>
  <c r="I30" i="12" s="1"/>
  <c r="J30" i="12"/>
  <c r="H30" i="12"/>
  <c r="K30" i="12"/>
  <c r="M30" i="12"/>
  <c r="N30" i="12"/>
  <c r="R27" i="12"/>
  <c r="P30" i="12"/>
  <c r="Q30" i="12"/>
  <c r="R25" i="12"/>
  <c r="K13" i="10"/>
  <c r="J11" i="10"/>
  <c r="R26" i="12"/>
  <c r="R29" i="12"/>
  <c r="U23" i="12" l="1"/>
  <c r="U29" i="12"/>
  <c r="O30" i="12"/>
  <c r="U25" i="12"/>
  <c r="U27" i="12"/>
  <c r="L30" i="12"/>
  <c r="R30" i="12"/>
  <c r="U24" i="12"/>
  <c r="W22" i="12"/>
  <c r="W32" i="12"/>
  <c r="W23" i="12"/>
  <c r="W27" i="12"/>
  <c r="W21" i="12"/>
  <c r="W31" i="12"/>
  <c r="W25" i="12"/>
  <c r="W28" i="12"/>
  <c r="W30" i="12"/>
  <c r="W26" i="12"/>
  <c r="W24" i="12"/>
  <c r="W29" i="12"/>
  <c r="E32" i="12"/>
  <c r="M31" i="12"/>
  <c r="N31" i="12"/>
  <c r="J31" i="12"/>
  <c r="K31" i="12"/>
  <c r="H31" i="12"/>
  <c r="G31" i="12"/>
  <c r="I31" i="12" s="1"/>
  <c r="Q31" i="12"/>
  <c r="P31" i="12"/>
  <c r="R31" i="12" s="1"/>
  <c r="V29" i="12"/>
  <c r="V30" i="12"/>
  <c r="V24" i="12"/>
  <c r="V22" i="12"/>
  <c r="V28" i="12"/>
  <c r="V25" i="12"/>
  <c r="V21" i="12"/>
  <c r="V27" i="12"/>
  <c r="V26" i="12"/>
  <c r="X26" i="12" s="1"/>
  <c r="V23" i="12"/>
  <c r="V31" i="12"/>
  <c r="X31" i="12" s="1"/>
  <c r="E88" i="10"/>
  <c r="D87" i="10"/>
  <c r="AD87" i="10" s="1"/>
  <c r="AH115" i="10" s="1"/>
  <c r="Y17" i="12"/>
  <c r="AA19" i="12"/>
  <c r="AA17" i="12" s="1"/>
  <c r="Z19" i="12"/>
  <c r="Z17" i="12" s="1"/>
  <c r="T31" i="12"/>
  <c r="U22" i="12"/>
  <c r="U28" i="12"/>
  <c r="L13" i="10"/>
  <c r="K11" i="10"/>
  <c r="S31" i="12"/>
  <c r="K21" i="11"/>
  <c r="K11" i="11"/>
  <c r="K7" i="11" s="1"/>
  <c r="K15" i="11" s="1"/>
  <c r="X28" i="12" l="1"/>
  <c r="X23" i="12"/>
  <c r="X30" i="12"/>
  <c r="X25" i="12"/>
  <c r="X27" i="12"/>
  <c r="L31" i="12"/>
  <c r="U31" i="12"/>
  <c r="X22" i="12"/>
  <c r="X24" i="12"/>
  <c r="O31" i="12"/>
  <c r="AB17" i="12"/>
  <c r="AC19" i="12"/>
  <c r="AC17" i="12" s="1"/>
  <c r="AD19" i="12"/>
  <c r="AD17" i="12" s="1"/>
  <c r="E89" i="10"/>
  <c r="D88" i="10"/>
  <c r="AD88" i="10" s="1"/>
  <c r="Z27" i="12"/>
  <c r="Z28" i="12"/>
  <c r="Z22" i="12"/>
  <c r="Z32" i="12"/>
  <c r="Z26" i="12"/>
  <c r="Z21" i="12"/>
  <c r="Z23" i="12"/>
  <c r="Z25" i="12"/>
  <c r="Z30" i="12"/>
  <c r="Z29" i="12"/>
  <c r="Z31" i="12"/>
  <c r="Z24" i="12"/>
  <c r="L21" i="11"/>
  <c r="L11" i="11"/>
  <c r="L7" i="11" s="1"/>
  <c r="L15" i="11" s="1"/>
  <c r="M13" i="10"/>
  <c r="L11" i="10"/>
  <c r="Y24" i="12"/>
  <c r="Y25" i="12"/>
  <c r="Y29" i="12"/>
  <c r="Y21" i="12"/>
  <c r="Y23" i="12"/>
  <c r="Y33" i="12"/>
  <c r="Y32" i="12"/>
  <c r="Y27" i="12"/>
  <c r="Y30" i="12"/>
  <c r="Y26" i="12"/>
  <c r="Y31" i="12"/>
  <c r="Y22" i="12"/>
  <c r="Y28" i="12"/>
  <c r="X29" i="12"/>
  <c r="E33" i="12"/>
  <c r="Z33" i="12" s="1"/>
  <c r="G32" i="12"/>
  <c r="J32" i="12"/>
  <c r="N32" i="12"/>
  <c r="H32" i="12"/>
  <c r="K32" i="12"/>
  <c r="M32" i="12"/>
  <c r="P32" i="12"/>
  <c r="Q32" i="12"/>
  <c r="T32" i="12"/>
  <c r="S32" i="12"/>
  <c r="V32" i="12"/>
  <c r="X32" i="12" s="1"/>
  <c r="AA30" i="12" l="1"/>
  <c r="AA28" i="12"/>
  <c r="AA27" i="12"/>
  <c r="U32" i="12"/>
  <c r="AA32" i="12"/>
  <c r="AA22" i="12"/>
  <c r="AA23" i="12"/>
  <c r="AA29" i="12"/>
  <c r="AA25" i="12"/>
  <c r="O32" i="12"/>
  <c r="AA31" i="12"/>
  <c r="AA26" i="12"/>
  <c r="L32" i="12"/>
  <c r="I32" i="12"/>
  <c r="M11" i="10"/>
  <c r="N13" i="10"/>
  <c r="AC22" i="12"/>
  <c r="AC32" i="12"/>
  <c r="AC23" i="12"/>
  <c r="AC33" i="12"/>
  <c r="AC27" i="12"/>
  <c r="AC31" i="12"/>
  <c r="AC25" i="12"/>
  <c r="AC28" i="12"/>
  <c r="AC21" i="12"/>
  <c r="AC30" i="12"/>
  <c r="AC26" i="12"/>
  <c r="AC29" i="12"/>
  <c r="AC24" i="12"/>
  <c r="AB29" i="12"/>
  <c r="AB30" i="12"/>
  <c r="AB24" i="12"/>
  <c r="AB22" i="12"/>
  <c r="AB28" i="12"/>
  <c r="AB32" i="12"/>
  <c r="AB25" i="12"/>
  <c r="AB27" i="12"/>
  <c r="AB21" i="12"/>
  <c r="AB33" i="12"/>
  <c r="AB23" i="12"/>
  <c r="AB26" i="12"/>
  <c r="AB31" i="12"/>
  <c r="E34" i="12"/>
  <c r="AB34" i="12" s="1"/>
  <c r="G33" i="12"/>
  <c r="H33" i="12"/>
  <c r="J33" i="12"/>
  <c r="N33" i="12"/>
  <c r="M33" i="12"/>
  <c r="O33" i="12" s="1"/>
  <c r="K33" i="12"/>
  <c r="Q33" i="12"/>
  <c r="P33" i="12"/>
  <c r="S33" i="12"/>
  <c r="T33" i="12"/>
  <c r="W33" i="12"/>
  <c r="V33" i="12"/>
  <c r="AE17" i="12"/>
  <c r="AF19" i="12"/>
  <c r="AF17" i="12" s="1"/>
  <c r="AG19" i="12"/>
  <c r="AG17" i="12" s="1"/>
  <c r="R32" i="12"/>
  <c r="AA24" i="12"/>
  <c r="AA33" i="12"/>
  <c r="M21" i="11"/>
  <c r="M11" i="11"/>
  <c r="M7" i="11" s="1"/>
  <c r="M15" i="11" s="1"/>
  <c r="E90" i="10"/>
  <c r="D89" i="10"/>
  <c r="AD89" i="10" s="1"/>
  <c r="AD30" i="12" l="1"/>
  <c r="AD33" i="12"/>
  <c r="X33" i="12"/>
  <c r="U33" i="12"/>
  <c r="AD24" i="12"/>
  <c r="AD27" i="12"/>
  <c r="AD32" i="12"/>
  <c r="AD22" i="12"/>
  <c r="AD26" i="12"/>
  <c r="L33" i="12"/>
  <c r="AD23" i="12"/>
  <c r="AD28" i="12"/>
  <c r="N11" i="11"/>
  <c r="N7" i="11" s="1"/>
  <c r="N15" i="11" s="1"/>
  <c r="N21" i="11"/>
  <c r="I33" i="12"/>
  <c r="D90" i="10"/>
  <c r="AD90" i="10" s="1"/>
  <c r="E91" i="10"/>
  <c r="E35" i="12"/>
  <c r="N34" i="12"/>
  <c r="G34" i="12"/>
  <c r="H34" i="12"/>
  <c r="J34" i="12"/>
  <c r="K34" i="12"/>
  <c r="M34" i="12"/>
  <c r="P34" i="12"/>
  <c r="Q34" i="12"/>
  <c r="T34" i="12"/>
  <c r="S34" i="12"/>
  <c r="W34" i="12"/>
  <c r="V34" i="12"/>
  <c r="Y34" i="12"/>
  <c r="Z34" i="12"/>
  <c r="AC34" i="12"/>
  <c r="AD34" i="12" s="1"/>
  <c r="AH17" i="12"/>
  <c r="AJ19" i="12"/>
  <c r="AJ17" i="12" s="1"/>
  <c r="AI19" i="12"/>
  <c r="AI17" i="12" s="1"/>
  <c r="AF27" i="12"/>
  <c r="AF21" i="12"/>
  <c r="AF28" i="12"/>
  <c r="AF22" i="12"/>
  <c r="AF32" i="12"/>
  <c r="AF26" i="12"/>
  <c r="AF33" i="12"/>
  <c r="AF23" i="12"/>
  <c r="AF35" i="12"/>
  <c r="AF25" i="12"/>
  <c r="AF30" i="12"/>
  <c r="AF29" i="12"/>
  <c r="AF31" i="12"/>
  <c r="AF34" i="12"/>
  <c r="AF24" i="12"/>
  <c r="R33" i="12"/>
  <c r="N11" i="10"/>
  <c r="O13" i="10"/>
  <c r="AE24" i="12"/>
  <c r="AE34" i="12"/>
  <c r="AE21" i="12"/>
  <c r="AE25" i="12"/>
  <c r="AE35" i="12"/>
  <c r="AE29" i="12"/>
  <c r="AE23" i="12"/>
  <c r="AE33" i="12"/>
  <c r="AE27" i="12"/>
  <c r="AE30" i="12"/>
  <c r="AE32" i="12"/>
  <c r="AE28" i="12"/>
  <c r="AE26" i="12"/>
  <c r="AE31" i="12"/>
  <c r="AE22" i="12"/>
  <c r="AD25" i="12"/>
  <c r="AD31" i="12"/>
  <c r="AD29" i="12"/>
  <c r="L34" i="12" l="1"/>
  <c r="X34" i="12"/>
  <c r="U34" i="12"/>
  <c r="AG28" i="12"/>
  <c r="AG29" i="12"/>
  <c r="AG22" i="12"/>
  <c r="AG26" i="12"/>
  <c r="AG32" i="12"/>
  <c r="R34" i="12"/>
  <c r="AG30" i="12"/>
  <c r="AG27" i="12"/>
  <c r="AG24" i="12"/>
  <c r="P13" i="10"/>
  <c r="O11" i="10"/>
  <c r="AG33" i="12"/>
  <c r="AG23" i="12"/>
  <c r="O34" i="12"/>
  <c r="AH29" i="12"/>
  <c r="AH21" i="12"/>
  <c r="AH30" i="12"/>
  <c r="AH24" i="12"/>
  <c r="AH34" i="12"/>
  <c r="AH22" i="12"/>
  <c r="AH28" i="12"/>
  <c r="AH35" i="12"/>
  <c r="AH25" i="12"/>
  <c r="AH27" i="12"/>
  <c r="AH32" i="12"/>
  <c r="AH31" i="12"/>
  <c r="AH33" i="12"/>
  <c r="AH23" i="12"/>
  <c r="AH26" i="12"/>
  <c r="E92" i="10"/>
  <c r="D91" i="10"/>
  <c r="AD91" i="10" s="1"/>
  <c r="AH116" i="10" s="1"/>
  <c r="AM19" i="12"/>
  <c r="AM17" i="12" s="1"/>
  <c r="AK17" i="12"/>
  <c r="AL19" i="12"/>
  <c r="AL17" i="12" s="1"/>
  <c r="AG35" i="12"/>
  <c r="AA34" i="12"/>
  <c r="O21" i="11"/>
  <c r="O11" i="11"/>
  <c r="O7" i="11" s="1"/>
  <c r="O15" i="11" s="1"/>
  <c r="I34" i="12"/>
  <c r="E36" i="12"/>
  <c r="G35" i="12"/>
  <c r="I35" i="12" s="1"/>
  <c r="H35" i="12"/>
  <c r="J35" i="12"/>
  <c r="M35" i="12"/>
  <c r="N35" i="12"/>
  <c r="K35" i="12"/>
  <c r="P35" i="12"/>
  <c r="Q35" i="12"/>
  <c r="T35" i="12"/>
  <c r="S35" i="12"/>
  <c r="V35" i="12"/>
  <c r="W35" i="12"/>
  <c r="Z35" i="12"/>
  <c r="Y35" i="12"/>
  <c r="AA35" i="12" s="1"/>
  <c r="AB35" i="12"/>
  <c r="AC35" i="12"/>
  <c r="AG34" i="12"/>
  <c r="AG31" i="12"/>
  <c r="AG25" i="12"/>
  <c r="AI22" i="12"/>
  <c r="AI32" i="12"/>
  <c r="AI21" i="12"/>
  <c r="AI23" i="12"/>
  <c r="AI33" i="12"/>
  <c r="AI27" i="12"/>
  <c r="AI31" i="12"/>
  <c r="AI35" i="12"/>
  <c r="AI25" i="12"/>
  <c r="AI28" i="12"/>
  <c r="AI30" i="12"/>
  <c r="AI36" i="12"/>
  <c r="AI24" i="12"/>
  <c r="AI26" i="12"/>
  <c r="AI29" i="12"/>
  <c r="AI34" i="12"/>
  <c r="X35" i="12" l="1"/>
  <c r="O35" i="12"/>
  <c r="AP19" i="12"/>
  <c r="AP17" i="12" s="1"/>
  <c r="AN17" i="12"/>
  <c r="AO19" i="12"/>
  <c r="AO17" i="12" s="1"/>
  <c r="AJ35" i="12"/>
  <c r="AJ29" i="12"/>
  <c r="U35" i="12"/>
  <c r="E37" i="12"/>
  <c r="J36" i="12"/>
  <c r="K36" i="12"/>
  <c r="M36" i="12"/>
  <c r="G36" i="12"/>
  <c r="I36" i="12" s="1"/>
  <c r="H36" i="12"/>
  <c r="N36" i="12"/>
  <c r="Q36" i="12"/>
  <c r="P36" i="12"/>
  <c r="R36" i="12" s="1"/>
  <c r="T36" i="12"/>
  <c r="S36" i="12"/>
  <c r="U36" i="12" s="1"/>
  <c r="V36" i="12"/>
  <c r="W36" i="12"/>
  <c r="Z36" i="12"/>
  <c r="Y36" i="12"/>
  <c r="AC36" i="12"/>
  <c r="AB36" i="12"/>
  <c r="AF36" i="12"/>
  <c r="AE36" i="12"/>
  <c r="AL27" i="12"/>
  <c r="AL37" i="12"/>
  <c r="AL28" i="12"/>
  <c r="AL22" i="12"/>
  <c r="AL32" i="12"/>
  <c r="AL21" i="12"/>
  <c r="AL26" i="12"/>
  <c r="AL36" i="12"/>
  <c r="AL23" i="12"/>
  <c r="AL35" i="12"/>
  <c r="AL25" i="12"/>
  <c r="AL30" i="12"/>
  <c r="AL33" i="12"/>
  <c r="AL24" i="12"/>
  <c r="AL31" i="12"/>
  <c r="AL29" i="12"/>
  <c r="AL34" i="12"/>
  <c r="AJ26" i="12"/>
  <c r="AK24" i="12"/>
  <c r="AM24" i="12" s="1"/>
  <c r="AK34" i="12"/>
  <c r="AM34" i="12" s="1"/>
  <c r="AK25" i="12"/>
  <c r="AK35" i="12"/>
  <c r="AK29" i="12"/>
  <c r="AK23" i="12"/>
  <c r="AK33" i="12"/>
  <c r="AK32" i="12"/>
  <c r="AK37" i="12"/>
  <c r="AK27" i="12"/>
  <c r="AK30" i="12"/>
  <c r="AK21" i="12"/>
  <c r="AK36" i="12"/>
  <c r="AK26" i="12"/>
  <c r="AK28" i="12"/>
  <c r="AK22" i="12"/>
  <c r="AK31" i="12"/>
  <c r="AJ23" i="12"/>
  <c r="AJ28" i="12"/>
  <c r="P11" i="11"/>
  <c r="P7" i="11" s="1"/>
  <c r="P15" i="11" s="1"/>
  <c r="P21" i="11"/>
  <c r="AH36" i="12"/>
  <c r="AJ36" i="12" s="1"/>
  <c r="AJ22" i="12"/>
  <c r="R35" i="12"/>
  <c r="AJ33" i="12"/>
  <c r="AJ34" i="12"/>
  <c r="Q13" i="10"/>
  <c r="P11" i="10"/>
  <c r="AJ31" i="12"/>
  <c r="AJ24" i="12"/>
  <c r="AD35" i="12"/>
  <c r="AJ32" i="12"/>
  <c r="AJ27" i="12"/>
  <c r="AJ30" i="12"/>
  <c r="L35" i="12"/>
  <c r="E93" i="10"/>
  <c r="D92" i="10"/>
  <c r="AD92" i="10" s="1"/>
  <c r="AJ25" i="12"/>
  <c r="AM28" i="12" l="1"/>
  <c r="AM22" i="12"/>
  <c r="AG36" i="12"/>
  <c r="AM35" i="12"/>
  <c r="AM32" i="12"/>
  <c r="AA36" i="12"/>
  <c r="AM31" i="12"/>
  <c r="AM27" i="12"/>
  <c r="AM33" i="12"/>
  <c r="O36" i="12"/>
  <c r="AM37" i="12"/>
  <c r="AM36" i="12"/>
  <c r="AM29" i="12"/>
  <c r="R13" i="10"/>
  <c r="Q11" i="10"/>
  <c r="E94" i="10"/>
  <c r="D93" i="10"/>
  <c r="AD93" i="10" s="1"/>
  <c r="AM30" i="12"/>
  <c r="AM25" i="12"/>
  <c r="AO22" i="12"/>
  <c r="AO32" i="12"/>
  <c r="AO23" i="12"/>
  <c r="AO33" i="12"/>
  <c r="AO27" i="12"/>
  <c r="AO37" i="12"/>
  <c r="AO31" i="12"/>
  <c r="AO21" i="12"/>
  <c r="AO35" i="12"/>
  <c r="AO25" i="12"/>
  <c r="AO28" i="12"/>
  <c r="AO30" i="12"/>
  <c r="AO34" i="12"/>
  <c r="AO36" i="12"/>
  <c r="AO24" i="12"/>
  <c r="AO26" i="12"/>
  <c r="AO29" i="12"/>
  <c r="X36" i="12"/>
  <c r="L36" i="12"/>
  <c r="AN29" i="12"/>
  <c r="AN30" i="12"/>
  <c r="AN24" i="12"/>
  <c r="AN34" i="12"/>
  <c r="AN21" i="12"/>
  <c r="AN22" i="12"/>
  <c r="AN28" i="12"/>
  <c r="AN38" i="12"/>
  <c r="AN35" i="12"/>
  <c r="AN25" i="12"/>
  <c r="AN32" i="12"/>
  <c r="AN37" i="12"/>
  <c r="AN27" i="12"/>
  <c r="AP27" i="12" s="1"/>
  <c r="AN31" i="12"/>
  <c r="AN33" i="12"/>
  <c r="AN23" i="12"/>
  <c r="AN36" i="12"/>
  <c r="AN26" i="12"/>
  <c r="E38" i="12"/>
  <c r="J37" i="12"/>
  <c r="H37" i="12"/>
  <c r="G37" i="12"/>
  <c r="I37" i="12" s="1"/>
  <c r="K37" i="12"/>
  <c r="N37" i="12"/>
  <c r="M37" i="12"/>
  <c r="Q37" i="12"/>
  <c r="P37" i="12"/>
  <c r="S37" i="12"/>
  <c r="T37" i="12"/>
  <c r="W37" i="12"/>
  <c r="V37" i="12"/>
  <c r="Y37" i="12"/>
  <c r="Z37" i="12"/>
  <c r="AC37" i="12"/>
  <c r="AB37" i="12"/>
  <c r="AF37" i="12"/>
  <c r="AE37" i="12"/>
  <c r="AH37" i="12"/>
  <c r="AI37" i="12"/>
  <c r="AQ17" i="12"/>
  <c r="AR19" i="12"/>
  <c r="AR17" i="12" s="1"/>
  <c r="AS19" i="12"/>
  <c r="AS17" i="12" s="1"/>
  <c r="AM26" i="12"/>
  <c r="AM23" i="12"/>
  <c r="Q21" i="11"/>
  <c r="Q11" i="11"/>
  <c r="Q7" i="11" s="1"/>
  <c r="Q15" i="11" s="1"/>
  <c r="AD36" i="12"/>
  <c r="AP24" i="12" l="1"/>
  <c r="AP32" i="12"/>
  <c r="AP30" i="12"/>
  <c r="AP34" i="12"/>
  <c r="AP22" i="12"/>
  <c r="AP33" i="12"/>
  <c r="AP25" i="12"/>
  <c r="AG37" i="12"/>
  <c r="R37" i="12"/>
  <c r="AP35" i="12"/>
  <c r="AJ37" i="12"/>
  <c r="AP29" i="12"/>
  <c r="AP26" i="12"/>
  <c r="AP37" i="12"/>
  <c r="U37" i="12"/>
  <c r="AD37" i="12"/>
  <c r="O37" i="12"/>
  <c r="L37" i="12"/>
  <c r="AQ24" i="12"/>
  <c r="AQ34" i="12"/>
  <c r="AQ25" i="12"/>
  <c r="AQ35" i="12"/>
  <c r="AQ29" i="12"/>
  <c r="AQ23" i="12"/>
  <c r="AQ33" i="12"/>
  <c r="AQ37" i="12"/>
  <c r="AQ27" i="12"/>
  <c r="AQ30" i="12"/>
  <c r="AQ21" i="12"/>
  <c r="AQ32" i="12"/>
  <c r="AQ22" i="12"/>
  <c r="AQ31" i="12"/>
  <c r="AQ36" i="12"/>
  <c r="AQ38" i="12"/>
  <c r="AQ26" i="12"/>
  <c r="AQ28" i="12"/>
  <c r="E39" i="12"/>
  <c r="G38" i="12"/>
  <c r="M38" i="12"/>
  <c r="K38" i="12"/>
  <c r="H38" i="12"/>
  <c r="J38" i="12"/>
  <c r="N38" i="12"/>
  <c r="Q38" i="12"/>
  <c r="P38" i="12"/>
  <c r="S38" i="12"/>
  <c r="T38" i="12"/>
  <c r="V38" i="12"/>
  <c r="W38" i="12"/>
  <c r="Z38" i="12"/>
  <c r="Y38" i="12"/>
  <c r="AC38" i="12"/>
  <c r="AB38" i="12"/>
  <c r="AF38" i="12"/>
  <c r="AE38" i="12"/>
  <c r="AI38" i="12"/>
  <c r="AH38" i="12"/>
  <c r="AK38" i="12"/>
  <c r="AL38" i="12"/>
  <c r="AP31" i="12"/>
  <c r="S13" i="10"/>
  <c r="R11" i="10"/>
  <c r="R21" i="11"/>
  <c r="R11" i="11"/>
  <c r="R7" i="11" s="1"/>
  <c r="R15" i="11" s="1"/>
  <c r="AT17" i="12"/>
  <c r="AV19" i="12"/>
  <c r="AV17" i="12" s="1"/>
  <c r="AU19" i="12"/>
  <c r="AU17" i="12" s="1"/>
  <c r="AR27" i="12"/>
  <c r="AR37" i="12"/>
  <c r="AR28" i="12"/>
  <c r="AR38" i="12"/>
  <c r="AR22" i="12"/>
  <c r="AR32" i="12"/>
  <c r="AR26" i="12"/>
  <c r="AR36" i="12"/>
  <c r="AR35" i="12"/>
  <c r="AR25" i="12"/>
  <c r="AR33" i="12"/>
  <c r="AR30" i="12"/>
  <c r="AR23" i="12"/>
  <c r="AR21" i="12"/>
  <c r="AR34" i="12"/>
  <c r="AR24" i="12"/>
  <c r="AR39" i="12"/>
  <c r="AR29" i="12"/>
  <c r="AR31" i="12"/>
  <c r="AA37" i="12"/>
  <c r="AP36" i="12"/>
  <c r="AO38" i="12"/>
  <c r="AP38" i="12" s="1"/>
  <c r="E95" i="10"/>
  <c r="D94" i="10"/>
  <c r="AD94" i="10" s="1"/>
  <c r="X37" i="12"/>
  <c r="AP23" i="12"/>
  <c r="AP28" i="12"/>
  <c r="AA38" i="12" l="1"/>
  <c r="AD38" i="12"/>
  <c r="AS22" i="12"/>
  <c r="X38" i="12"/>
  <c r="U38" i="12"/>
  <c r="AM38" i="12"/>
  <c r="AW17" i="12"/>
  <c r="AX19" i="12"/>
  <c r="AX17" i="12" s="1"/>
  <c r="AY19" i="12"/>
  <c r="AY17" i="12" s="1"/>
  <c r="S11" i="11"/>
  <c r="S7" i="11" s="1"/>
  <c r="S15" i="11" s="1"/>
  <c r="S21" i="11"/>
  <c r="AS30" i="12"/>
  <c r="AS34" i="12"/>
  <c r="AS24" i="12"/>
  <c r="O38" i="12"/>
  <c r="AS28" i="12"/>
  <c r="AS27" i="12"/>
  <c r="E96" i="10"/>
  <c r="D95" i="10"/>
  <c r="AD95" i="10" s="1"/>
  <c r="I38" i="12"/>
  <c r="AS26" i="12"/>
  <c r="AS37" i="12"/>
  <c r="AJ38" i="12"/>
  <c r="E40" i="12"/>
  <c r="J39" i="12"/>
  <c r="H39" i="12"/>
  <c r="N39" i="12"/>
  <c r="G39" i="12"/>
  <c r="M39" i="12"/>
  <c r="K39" i="12"/>
  <c r="P39" i="12"/>
  <c r="Q39" i="12"/>
  <c r="S39" i="12"/>
  <c r="T39" i="12"/>
  <c r="V39" i="12"/>
  <c r="W39" i="12"/>
  <c r="Z39" i="12"/>
  <c r="Y39" i="12"/>
  <c r="AA39" i="12" s="1"/>
  <c r="AB39" i="12"/>
  <c r="AC39" i="12"/>
  <c r="AF39" i="12"/>
  <c r="AE39" i="12"/>
  <c r="AH39" i="12"/>
  <c r="AI39" i="12"/>
  <c r="AK39" i="12"/>
  <c r="AL39" i="12"/>
  <c r="AN39" i="12"/>
  <c r="AO39" i="12"/>
  <c r="AS38" i="12"/>
  <c r="AS33" i="12"/>
  <c r="AS36" i="12"/>
  <c r="AS23" i="12"/>
  <c r="AG38" i="12"/>
  <c r="R38" i="12"/>
  <c r="AS31" i="12"/>
  <c r="AQ39" i="12"/>
  <c r="AS39" i="12" s="1"/>
  <c r="AU22" i="12"/>
  <c r="AU32" i="12"/>
  <c r="AU21" i="12"/>
  <c r="AU23" i="12"/>
  <c r="AU33" i="12"/>
  <c r="AU27" i="12"/>
  <c r="AU37" i="12"/>
  <c r="AU31" i="12"/>
  <c r="AU35" i="12"/>
  <c r="AU25" i="12"/>
  <c r="AU38" i="12"/>
  <c r="AU28" i="12"/>
  <c r="AU40" i="12"/>
  <c r="AU30" i="12"/>
  <c r="AU36" i="12"/>
  <c r="AU34" i="12"/>
  <c r="AU26" i="12"/>
  <c r="AU24" i="12"/>
  <c r="AU39" i="12"/>
  <c r="AU29" i="12"/>
  <c r="T13" i="10"/>
  <c r="S11" i="10"/>
  <c r="AS29" i="12"/>
  <c r="AS32" i="12"/>
  <c r="AS35" i="12"/>
  <c r="AT29" i="12"/>
  <c r="AT39" i="12"/>
  <c r="AT21" i="12"/>
  <c r="AT30" i="12"/>
  <c r="AT40" i="12"/>
  <c r="AT24" i="12"/>
  <c r="AT34" i="12"/>
  <c r="AT22" i="12"/>
  <c r="AT28" i="12"/>
  <c r="AT38" i="12"/>
  <c r="AT25" i="12"/>
  <c r="AT37" i="12"/>
  <c r="AT27" i="12"/>
  <c r="AT32" i="12"/>
  <c r="AT35" i="12"/>
  <c r="AT33" i="12"/>
  <c r="AV33" i="12" s="1"/>
  <c r="AT31" i="12"/>
  <c r="AT23" i="12"/>
  <c r="AT36" i="12"/>
  <c r="AT26" i="12"/>
  <c r="L38" i="12"/>
  <c r="AS25" i="12"/>
  <c r="AV31" i="12" l="1"/>
  <c r="AG39" i="12"/>
  <c r="AV36" i="12"/>
  <c r="AV23" i="12"/>
  <c r="AV22" i="12"/>
  <c r="AV28" i="12"/>
  <c r="AV26" i="12"/>
  <c r="AV27" i="12"/>
  <c r="AV38" i="12"/>
  <c r="AJ39" i="12"/>
  <c r="U39" i="12"/>
  <c r="AV32" i="12"/>
  <c r="AV30" i="12"/>
  <c r="AV40" i="12"/>
  <c r="AV37" i="12"/>
  <c r="AV39" i="12"/>
  <c r="AV25" i="12"/>
  <c r="AV29" i="12"/>
  <c r="AV24" i="12"/>
  <c r="AV35" i="12"/>
  <c r="U13" i="10"/>
  <c r="T11" i="10"/>
  <c r="R39" i="12"/>
  <c r="AD39" i="12"/>
  <c r="O39" i="12"/>
  <c r="T21" i="11"/>
  <c r="T11" i="11"/>
  <c r="T7" i="11" s="1"/>
  <c r="T15" i="11" s="1"/>
  <c r="I39" i="12"/>
  <c r="AP39" i="12"/>
  <c r="BB19" i="12"/>
  <c r="BB17" i="12" s="1"/>
  <c r="AZ17" i="12"/>
  <c r="BA19" i="12"/>
  <c r="BA17" i="12" s="1"/>
  <c r="AX27" i="12"/>
  <c r="AX37" i="12"/>
  <c r="AX34" i="12"/>
  <c r="AX21" i="12"/>
  <c r="AX28" i="12"/>
  <c r="AX38" i="12"/>
  <c r="AX22" i="12"/>
  <c r="AX32" i="12"/>
  <c r="AX29" i="12"/>
  <c r="AX39" i="12"/>
  <c r="AX26" i="12"/>
  <c r="AX36" i="12"/>
  <c r="AX25" i="12"/>
  <c r="AX23" i="12"/>
  <c r="AX40" i="12"/>
  <c r="AX30" i="12"/>
  <c r="AX33" i="12"/>
  <c r="AX35" i="12"/>
  <c r="AX24" i="12"/>
  <c r="AX31" i="12"/>
  <c r="AM39" i="12"/>
  <c r="X39" i="12"/>
  <c r="L39" i="12"/>
  <c r="AW24" i="12"/>
  <c r="AW34" i="12"/>
  <c r="AW38" i="12"/>
  <c r="AW21" i="12"/>
  <c r="AW25" i="12"/>
  <c r="AW35" i="12"/>
  <c r="AW29" i="12"/>
  <c r="AW39" i="12"/>
  <c r="AW26" i="12"/>
  <c r="AW36" i="12"/>
  <c r="AW23" i="12"/>
  <c r="AW33" i="12"/>
  <c r="AW37" i="12"/>
  <c r="AW27" i="12"/>
  <c r="AW40" i="12"/>
  <c r="AW30" i="12"/>
  <c r="AW32" i="12"/>
  <c r="AW28" i="12"/>
  <c r="AW22" i="12"/>
  <c r="AW31" i="12"/>
  <c r="E41" i="12"/>
  <c r="J40" i="12"/>
  <c r="G40" i="12"/>
  <c r="H40" i="12"/>
  <c r="K40" i="12"/>
  <c r="M40" i="12"/>
  <c r="N40" i="12"/>
  <c r="P40" i="12"/>
  <c r="Q40" i="12"/>
  <c r="S40" i="12"/>
  <c r="T40" i="12"/>
  <c r="V40" i="12"/>
  <c r="W40" i="12"/>
  <c r="Y40" i="12"/>
  <c r="Z40" i="12"/>
  <c r="AC40" i="12"/>
  <c r="AB40" i="12"/>
  <c r="AF40" i="12"/>
  <c r="AE40" i="12"/>
  <c r="AH40" i="12"/>
  <c r="AI40" i="12"/>
  <c r="AK40" i="12"/>
  <c r="AL40" i="12"/>
  <c r="AO40" i="12"/>
  <c r="AN40" i="12"/>
  <c r="AR40" i="12"/>
  <c r="AQ40" i="12"/>
  <c r="D96" i="10"/>
  <c r="AD96" i="10" s="1"/>
  <c r="E97" i="10"/>
  <c r="AV34" i="12"/>
  <c r="AY22" i="12" l="1"/>
  <c r="AY24" i="12"/>
  <c r="AY28" i="12"/>
  <c r="AY31" i="12"/>
  <c r="AY36" i="12"/>
  <c r="AY34" i="12"/>
  <c r="AY23" i="12"/>
  <c r="AY39" i="12"/>
  <c r="AY33" i="12"/>
  <c r="R40" i="12"/>
  <c r="AY32" i="12"/>
  <c r="O40" i="12"/>
  <c r="AY35" i="12"/>
  <c r="AA40" i="12"/>
  <c r="AY37" i="12"/>
  <c r="AY38" i="12"/>
  <c r="J41" i="12"/>
  <c r="G41" i="12"/>
  <c r="I41" i="12" s="1"/>
  <c r="N41" i="12"/>
  <c r="H41" i="12"/>
  <c r="M41" i="12"/>
  <c r="O41" i="12" s="1"/>
  <c r="K41" i="12"/>
  <c r="Q41" i="12"/>
  <c r="P41" i="12"/>
  <c r="T41" i="12"/>
  <c r="S41" i="12"/>
  <c r="W41" i="12"/>
  <c r="V41" i="12"/>
  <c r="Y41" i="12"/>
  <c r="Z41" i="12"/>
  <c r="AB41" i="12"/>
  <c r="AC41" i="12"/>
  <c r="AF41" i="12"/>
  <c r="AE41" i="12"/>
  <c r="AI41" i="12"/>
  <c r="AH41" i="12"/>
  <c r="AK41" i="12"/>
  <c r="AL41" i="12"/>
  <c r="AO41" i="12"/>
  <c r="AN41" i="12"/>
  <c r="AR41" i="12"/>
  <c r="AQ41" i="12"/>
  <c r="AU41" i="12"/>
  <c r="AT41" i="12"/>
  <c r="AJ40" i="12"/>
  <c r="BA22" i="12"/>
  <c r="BA32" i="12"/>
  <c r="BA29" i="12"/>
  <c r="BA39" i="12"/>
  <c r="BA26" i="12"/>
  <c r="BA36" i="12"/>
  <c r="BA23" i="12"/>
  <c r="BA33" i="12"/>
  <c r="BA27" i="12"/>
  <c r="BA37" i="12"/>
  <c r="BA21" i="12"/>
  <c r="BA24" i="12"/>
  <c r="BA34" i="12"/>
  <c r="BA31" i="12"/>
  <c r="BA41" i="12"/>
  <c r="BA25" i="12"/>
  <c r="BA38" i="12"/>
  <c r="BA28" i="12"/>
  <c r="BA40" i="12"/>
  <c r="BA30" i="12"/>
  <c r="BA35" i="12"/>
  <c r="I40" i="12"/>
  <c r="AY40" i="12"/>
  <c r="AY25" i="12"/>
  <c r="E98" i="10"/>
  <c r="D97" i="10"/>
  <c r="AD97" i="10" s="1"/>
  <c r="AM40" i="12"/>
  <c r="X40" i="12"/>
  <c r="L40" i="12"/>
  <c r="AY27" i="12"/>
  <c r="AW41" i="12"/>
  <c r="AG40" i="12"/>
  <c r="AX41" i="12"/>
  <c r="U11" i="11"/>
  <c r="U7" i="11" s="1"/>
  <c r="U15" i="11" s="1"/>
  <c r="U21" i="11"/>
  <c r="AS40" i="12"/>
  <c r="AD40" i="12"/>
  <c r="AY26" i="12"/>
  <c r="V13" i="10"/>
  <c r="U11" i="10"/>
  <c r="U40" i="12"/>
  <c r="AP40" i="12"/>
  <c r="AY29" i="12"/>
  <c r="AZ29" i="12"/>
  <c r="AZ39" i="12"/>
  <c r="AZ26" i="12"/>
  <c r="AZ36" i="12"/>
  <c r="AZ23" i="12"/>
  <c r="AZ33" i="12"/>
  <c r="AZ30" i="12"/>
  <c r="BB30" i="12" s="1"/>
  <c r="AZ40" i="12"/>
  <c r="AZ24" i="12"/>
  <c r="BB24" i="12" s="1"/>
  <c r="AZ34" i="12"/>
  <c r="BB34" i="12" s="1"/>
  <c r="AZ31" i="12"/>
  <c r="BB31" i="12" s="1"/>
  <c r="AZ41" i="12"/>
  <c r="BB41" i="12" s="1"/>
  <c r="AZ22" i="12"/>
  <c r="AZ28" i="12"/>
  <c r="AZ38" i="12"/>
  <c r="AZ37" i="12"/>
  <c r="AZ21" i="12"/>
  <c r="AZ27" i="12"/>
  <c r="AZ35" i="12"/>
  <c r="AZ32" i="12"/>
  <c r="AZ25" i="12"/>
  <c r="AY30" i="12"/>
  <c r="BC17" i="12"/>
  <c r="BE19" i="12"/>
  <c r="BE17" i="12" s="1"/>
  <c r="BD19" i="12"/>
  <c r="BD17" i="12" s="1"/>
  <c r="L41" i="12" l="1"/>
  <c r="L43" i="12" s="1"/>
  <c r="BB33" i="12"/>
  <c r="BB26" i="12"/>
  <c r="BB39" i="12"/>
  <c r="AJ41" i="12"/>
  <c r="AJ43" i="12" s="1"/>
  <c r="AP41" i="12"/>
  <c r="AP43" i="12" s="1"/>
  <c r="P9" i="11" s="1"/>
  <c r="P19" i="11" s="1"/>
  <c r="BB40" i="12"/>
  <c r="BB27" i="12"/>
  <c r="BB38" i="12"/>
  <c r="BB23" i="12"/>
  <c r="BB35" i="12"/>
  <c r="AM41" i="12"/>
  <c r="AM43" i="12" s="1"/>
  <c r="U41" i="12"/>
  <c r="U43" i="12" s="1"/>
  <c r="BB28" i="12"/>
  <c r="BB25" i="12"/>
  <c r="BB32" i="12"/>
  <c r="BB37" i="12"/>
  <c r="BB22" i="12"/>
  <c r="AD41" i="12"/>
  <c r="AD43" i="12" s="1"/>
  <c r="O43" i="12"/>
  <c r="BB29" i="12"/>
  <c r="V21" i="11"/>
  <c r="V11" i="11"/>
  <c r="V7" i="11" s="1"/>
  <c r="V15" i="11" s="1"/>
  <c r="N9" i="11"/>
  <c r="N19" i="11" s="1"/>
  <c r="AV41" i="12"/>
  <c r="AV43" i="12" s="1"/>
  <c r="AG41" i="12"/>
  <c r="AG43" i="12" s="1"/>
  <c r="R41" i="12"/>
  <c r="R43" i="12" s="1"/>
  <c r="BD27" i="12"/>
  <c r="BD37" i="12"/>
  <c r="BD24" i="12"/>
  <c r="BD34" i="12"/>
  <c r="BD31" i="12"/>
  <c r="BD41" i="12"/>
  <c r="BD28" i="12"/>
  <c r="BD38" i="12"/>
  <c r="BD22" i="12"/>
  <c r="BD32" i="12"/>
  <c r="BD29" i="12"/>
  <c r="BD39" i="12"/>
  <c r="BD26" i="12"/>
  <c r="BD36" i="12"/>
  <c r="BD21" i="12"/>
  <c r="BD35" i="12"/>
  <c r="BD40" i="12"/>
  <c r="BD30" i="12"/>
  <c r="BD33" i="12"/>
  <c r="BD23" i="12"/>
  <c r="BD25" i="12"/>
  <c r="E99" i="10"/>
  <c r="D98" i="10"/>
  <c r="AD98" i="10" s="1"/>
  <c r="AS41" i="12"/>
  <c r="AS43" i="12" s="1"/>
  <c r="BF17" i="12"/>
  <c r="BH19" i="12"/>
  <c r="BH17" i="12" s="1"/>
  <c r="BG19" i="12"/>
  <c r="BG17" i="12" s="1"/>
  <c r="G9" i="11"/>
  <c r="G19" i="11" s="1"/>
  <c r="BC24" i="12"/>
  <c r="BC34" i="12"/>
  <c r="BC31" i="12"/>
  <c r="BC41" i="12"/>
  <c r="BC22" i="12"/>
  <c r="BC28" i="12"/>
  <c r="BC38" i="12"/>
  <c r="BC25" i="12"/>
  <c r="BC35" i="12"/>
  <c r="BC29" i="12"/>
  <c r="BC39" i="12"/>
  <c r="BC26" i="12"/>
  <c r="BC36" i="12"/>
  <c r="BC21" i="12"/>
  <c r="BC23" i="12"/>
  <c r="BC33" i="12"/>
  <c r="BC37" i="12"/>
  <c r="BC27" i="12"/>
  <c r="BC40" i="12"/>
  <c r="BC30" i="12"/>
  <c r="BC32" i="12"/>
  <c r="W13" i="10"/>
  <c r="V11" i="10"/>
  <c r="AY41" i="12"/>
  <c r="AY43" i="12" s="1"/>
  <c r="AA41" i="12"/>
  <c r="AA43" i="12" s="1"/>
  <c r="BB36" i="12"/>
  <c r="X41" i="12"/>
  <c r="X43" i="12" s="1"/>
  <c r="BE27" i="12" l="1"/>
  <c r="BE25" i="12"/>
  <c r="BE41" i="12"/>
  <c r="BE38" i="12"/>
  <c r="BE33" i="12"/>
  <c r="BE28" i="12"/>
  <c r="BE30" i="12"/>
  <c r="BB43" i="12"/>
  <c r="BE40" i="12"/>
  <c r="BE35" i="12"/>
  <c r="BE29" i="12"/>
  <c r="BE36" i="12"/>
  <c r="BE31" i="12"/>
  <c r="BE26" i="12"/>
  <c r="BE34" i="12"/>
  <c r="BE24" i="12"/>
  <c r="S9" i="11"/>
  <c r="S19" i="11" s="1"/>
  <c r="T9" i="11"/>
  <c r="T19" i="11" s="1"/>
  <c r="H9" i="11"/>
  <c r="H19" i="11" s="1"/>
  <c r="BE23" i="12"/>
  <c r="BE22" i="12"/>
  <c r="BG22" i="12"/>
  <c r="BG32" i="12"/>
  <c r="BG29" i="12"/>
  <c r="BG39" i="12"/>
  <c r="BG26" i="12"/>
  <c r="BG36" i="12"/>
  <c r="BG23" i="12"/>
  <c r="BG33" i="12"/>
  <c r="BG27" i="12"/>
  <c r="BG37" i="12"/>
  <c r="BG24" i="12"/>
  <c r="BG34" i="12"/>
  <c r="BG31" i="12"/>
  <c r="BG41" i="12"/>
  <c r="BG38" i="12"/>
  <c r="BG28" i="12"/>
  <c r="BG40" i="12"/>
  <c r="BG21" i="12"/>
  <c r="BG30" i="12"/>
  <c r="BG35" i="12"/>
  <c r="BG25" i="12"/>
  <c r="M9" i="11"/>
  <c r="M19" i="11" s="1"/>
  <c r="R9" i="11"/>
  <c r="R19" i="11" s="1"/>
  <c r="W21" i="11"/>
  <c r="W11" i="11"/>
  <c r="W7" i="11" s="1"/>
  <c r="W15" i="11" s="1"/>
  <c r="BI17" i="12"/>
  <c r="BJ19" i="12"/>
  <c r="BJ17" i="12" s="1"/>
  <c r="BK19" i="12"/>
  <c r="BK17" i="12" s="1"/>
  <c r="F9" i="11"/>
  <c r="F19" i="11" s="1"/>
  <c r="BF29" i="12"/>
  <c r="BF39" i="12"/>
  <c r="BF26" i="12"/>
  <c r="BF36" i="12"/>
  <c r="BF23" i="12"/>
  <c r="BF33" i="12"/>
  <c r="BF30" i="12"/>
  <c r="BF40" i="12"/>
  <c r="BF24" i="12"/>
  <c r="BF34" i="12"/>
  <c r="BF31" i="12"/>
  <c r="BF41" i="12"/>
  <c r="BF22" i="12"/>
  <c r="BF28" i="12"/>
  <c r="BF38" i="12"/>
  <c r="BF27" i="12"/>
  <c r="BF21" i="12"/>
  <c r="BF25" i="12"/>
  <c r="BF32" i="12"/>
  <c r="BF35" i="12"/>
  <c r="BF37" i="12"/>
  <c r="J9" i="11"/>
  <c r="J19" i="11" s="1"/>
  <c r="BE32" i="12"/>
  <c r="BE39" i="12"/>
  <c r="I9" i="11"/>
  <c r="I19" i="11" s="1"/>
  <c r="O9" i="11"/>
  <c r="O19" i="11" s="1"/>
  <c r="G25" i="11"/>
  <c r="G27" i="11"/>
  <c r="Q9" i="11"/>
  <c r="Q19" i="11" s="1"/>
  <c r="P27" i="11"/>
  <c r="P25" i="11"/>
  <c r="L9" i="11"/>
  <c r="L19" i="11" s="1"/>
  <c r="E100" i="10"/>
  <c r="D99" i="10"/>
  <c r="AD99" i="10" s="1"/>
  <c r="AH117" i="10" s="1"/>
  <c r="N27" i="11"/>
  <c r="N25" i="11"/>
  <c r="W11" i="10"/>
  <c r="X13" i="10"/>
  <c r="K9" i="11"/>
  <c r="K19" i="11" s="1"/>
  <c r="BE37" i="12"/>
  <c r="BH22" i="12" l="1"/>
  <c r="BH40" i="12"/>
  <c r="BH37" i="12"/>
  <c r="BH30" i="12"/>
  <c r="BH23" i="12"/>
  <c r="BH27" i="12"/>
  <c r="BH35" i="12"/>
  <c r="BH32" i="12"/>
  <c r="BH24" i="12"/>
  <c r="BH25" i="12"/>
  <c r="BH33" i="12"/>
  <c r="BH38" i="12"/>
  <c r="BH26" i="12"/>
  <c r="BH41" i="12"/>
  <c r="BH39" i="12"/>
  <c r="BH31" i="12"/>
  <c r="BH29" i="12"/>
  <c r="BH34" i="12"/>
  <c r="Q25" i="11"/>
  <c r="Q27" i="11"/>
  <c r="O27" i="11"/>
  <c r="O25" i="11"/>
  <c r="F18" i="10"/>
  <c r="F68" i="10"/>
  <c r="F58" i="10"/>
  <c r="F75" i="10"/>
  <c r="F74" i="10"/>
  <c r="F60" i="10"/>
  <c r="F42" i="10"/>
  <c r="F32" i="10"/>
  <c r="F22" i="10"/>
  <c r="F73" i="10"/>
  <c r="F59" i="10"/>
  <c r="F45" i="10"/>
  <c r="F35" i="10"/>
  <c r="F72" i="10"/>
  <c r="F71" i="10"/>
  <c r="F70" i="10"/>
  <c r="F16" i="10"/>
  <c r="F65" i="10"/>
  <c r="F64" i="10"/>
  <c r="F63" i="10"/>
  <c r="F55" i="10"/>
  <c r="F52" i="10"/>
  <c r="F36" i="10"/>
  <c r="F44" i="10"/>
  <c r="F56" i="10"/>
  <c r="F53" i="10"/>
  <c r="F50" i="10"/>
  <c r="F62" i="10"/>
  <c r="F67" i="10"/>
  <c r="F69" i="10"/>
  <c r="F66" i="10"/>
  <c r="F57" i="10"/>
  <c r="F54" i="10"/>
  <c r="F51" i="10"/>
  <c r="F76" i="10"/>
  <c r="F48" i="10"/>
  <c r="F37" i="10"/>
  <c r="F31" i="10"/>
  <c r="F19" i="10"/>
  <c r="F49" i="10"/>
  <c r="F26" i="10"/>
  <c r="F25" i="10"/>
  <c r="F34" i="10"/>
  <c r="F27" i="10"/>
  <c r="F24" i="10"/>
  <c r="F28" i="10"/>
  <c r="F23" i="10"/>
  <c r="F17" i="10"/>
  <c r="F61" i="10"/>
  <c r="F21" i="10"/>
  <c r="F43" i="10"/>
  <c r="F41" i="10"/>
  <c r="F29" i="10"/>
  <c r="F38" i="10"/>
  <c r="F15" i="10"/>
  <c r="F30" i="10"/>
  <c r="F20" i="10"/>
  <c r="F40" i="10"/>
  <c r="F47" i="10"/>
  <c r="F46" i="10"/>
  <c r="F39" i="10"/>
  <c r="F33" i="10"/>
  <c r="E101" i="10"/>
  <c r="D100" i="10"/>
  <c r="AD100" i="10" s="1"/>
  <c r="I25" i="11"/>
  <c r="I27" i="11"/>
  <c r="R25" i="11"/>
  <c r="R27" i="11"/>
  <c r="T25" i="11"/>
  <c r="T27" i="11"/>
  <c r="BL17" i="12"/>
  <c r="BM19" i="12"/>
  <c r="BM17" i="12" s="1"/>
  <c r="BN19" i="12"/>
  <c r="BN17" i="12" s="1"/>
  <c r="BE43" i="12"/>
  <c r="O71" i="10"/>
  <c r="O61" i="10"/>
  <c r="O51" i="10"/>
  <c r="O18" i="10"/>
  <c r="O79" i="10" s="1"/>
  <c r="O72" i="10"/>
  <c r="O58" i="10"/>
  <c r="O57" i="10"/>
  <c r="O45" i="10"/>
  <c r="O35" i="10"/>
  <c r="O25" i="10"/>
  <c r="O70" i="10"/>
  <c r="O56" i="10"/>
  <c r="O48" i="10"/>
  <c r="O38" i="10"/>
  <c r="O69" i="10"/>
  <c r="O68" i="10"/>
  <c r="O67" i="10"/>
  <c r="O76" i="10"/>
  <c r="O66" i="10"/>
  <c r="O62" i="10"/>
  <c r="O53" i="10"/>
  <c r="O50" i="10"/>
  <c r="O44" i="10"/>
  <c r="O65" i="10"/>
  <c r="O73" i="10"/>
  <c r="O64" i="10"/>
  <c r="O75" i="10"/>
  <c r="O54" i="10"/>
  <c r="O59" i="10"/>
  <c r="O46" i="10"/>
  <c r="O40" i="10"/>
  <c r="O63" i="10"/>
  <c r="O47" i="10"/>
  <c r="O41" i="10"/>
  <c r="O34" i="10"/>
  <c r="O74" i="10"/>
  <c r="O55" i="10"/>
  <c r="O52" i="10"/>
  <c r="O43" i="10"/>
  <c r="O42" i="10"/>
  <c r="O32" i="10"/>
  <c r="O27" i="10"/>
  <c r="O26" i="10"/>
  <c r="O28" i="10"/>
  <c r="O24" i="10"/>
  <c r="O23" i="10"/>
  <c r="O39" i="10"/>
  <c r="O33" i="10"/>
  <c r="O29" i="10"/>
  <c r="O22" i="10"/>
  <c r="O21" i="10"/>
  <c r="O17" i="10"/>
  <c r="O30" i="10"/>
  <c r="O49" i="10"/>
  <c r="O37" i="10"/>
  <c r="O16" i="10"/>
  <c r="O36" i="10"/>
  <c r="O31" i="10"/>
  <c r="O20" i="10"/>
  <c r="O19" i="10"/>
  <c r="O15" i="10"/>
  <c r="O60" i="10"/>
  <c r="K27" i="11"/>
  <c r="K25" i="11"/>
  <c r="Q18" i="10"/>
  <c r="Q79" i="10" s="1"/>
  <c r="Q75" i="10"/>
  <c r="Q65" i="10"/>
  <c r="Q55" i="10"/>
  <c r="Q74" i="10"/>
  <c r="Q60" i="10"/>
  <c r="Q49" i="10"/>
  <c r="Q39" i="10"/>
  <c r="Q29" i="10"/>
  <c r="Q73" i="10"/>
  <c r="Q59" i="10"/>
  <c r="Q58" i="10"/>
  <c r="Q42" i="10"/>
  <c r="Q72" i="10"/>
  <c r="Q71" i="10"/>
  <c r="Q70" i="10"/>
  <c r="Q64" i="10"/>
  <c r="Q76" i="10"/>
  <c r="Q68" i="10"/>
  <c r="Q36" i="10"/>
  <c r="Q69" i="10"/>
  <c r="Q67" i="10"/>
  <c r="Q43" i="10"/>
  <c r="Q37" i="10"/>
  <c r="Q66" i="10"/>
  <c r="Q62" i="10"/>
  <c r="Q56" i="10"/>
  <c r="Q53" i="10"/>
  <c r="Q45" i="10"/>
  <c r="Q57" i="10"/>
  <c r="Q54" i="10"/>
  <c r="Q51" i="10"/>
  <c r="Q61" i="10"/>
  <c r="Q63" i="10"/>
  <c r="Q15" i="10"/>
  <c r="Q44" i="10"/>
  <c r="Q41" i="10"/>
  <c r="Q32" i="10"/>
  <c r="Q19" i="10"/>
  <c r="Q46" i="10"/>
  <c r="Q40" i="10"/>
  <c r="Q27" i="10"/>
  <c r="Q26" i="10"/>
  <c r="Q25" i="10"/>
  <c r="Q47" i="10"/>
  <c r="Q28" i="10"/>
  <c r="Q24" i="10"/>
  <c r="Q48" i="10"/>
  <c r="Q38" i="10"/>
  <c r="Q23" i="10"/>
  <c r="Q22" i="10"/>
  <c r="Q52" i="10"/>
  <c r="Q33" i="10"/>
  <c r="Q21" i="10"/>
  <c r="Q17" i="10"/>
  <c r="Q50" i="10"/>
  <c r="Q30" i="10"/>
  <c r="Q35" i="10"/>
  <c r="Q34" i="10"/>
  <c r="Q20" i="10"/>
  <c r="Q16" i="10"/>
  <c r="Q31" i="10"/>
  <c r="BJ27" i="12"/>
  <c r="BJ37" i="12"/>
  <c r="BJ24" i="12"/>
  <c r="BJ34" i="12"/>
  <c r="BJ21" i="12"/>
  <c r="BJ31" i="12"/>
  <c r="BJ41" i="12"/>
  <c r="BJ38" i="12"/>
  <c r="BJ28" i="12"/>
  <c r="BJ22" i="12"/>
  <c r="BJ32" i="12"/>
  <c r="BJ29" i="12"/>
  <c r="BJ39" i="12"/>
  <c r="BJ26" i="12"/>
  <c r="BJ36" i="12"/>
  <c r="BJ40" i="12"/>
  <c r="BJ25" i="12"/>
  <c r="BJ30" i="12"/>
  <c r="BJ33" i="12"/>
  <c r="BJ23" i="12"/>
  <c r="BJ35" i="12"/>
  <c r="L27" i="11"/>
  <c r="L25" i="11"/>
  <c r="X11" i="10"/>
  <c r="Y13" i="10"/>
  <c r="BH28" i="12"/>
  <c r="BH36" i="12"/>
  <c r="BI24" i="12"/>
  <c r="BI34" i="12"/>
  <c r="BI21" i="12"/>
  <c r="BI31" i="12"/>
  <c r="BI41" i="12"/>
  <c r="BI22" i="12"/>
  <c r="BI28" i="12"/>
  <c r="BI38" i="12"/>
  <c r="BI25" i="12"/>
  <c r="BI35" i="12"/>
  <c r="BI29" i="12"/>
  <c r="BI39" i="12"/>
  <c r="BI26" i="12"/>
  <c r="BI36" i="12"/>
  <c r="BI23" i="12"/>
  <c r="BI33" i="12"/>
  <c r="BI27" i="12"/>
  <c r="BI40" i="12"/>
  <c r="BI30" i="12"/>
  <c r="BI32" i="12"/>
  <c r="BI37" i="12"/>
  <c r="X15" i="11"/>
  <c r="X11" i="11"/>
  <c r="X7" i="11" s="1"/>
  <c r="X21" i="11"/>
  <c r="M25" i="11"/>
  <c r="M27" i="11"/>
  <c r="J25" i="11"/>
  <c r="J27" i="11"/>
  <c r="H18" i="10"/>
  <c r="H79" i="10" s="1"/>
  <c r="H72" i="10"/>
  <c r="H62" i="10"/>
  <c r="H52" i="10"/>
  <c r="H63" i="10"/>
  <c r="H46" i="10"/>
  <c r="H36" i="10"/>
  <c r="H26" i="10"/>
  <c r="H76" i="10"/>
  <c r="H75" i="10"/>
  <c r="H61" i="10"/>
  <c r="H49" i="10"/>
  <c r="H39" i="10"/>
  <c r="H74" i="10"/>
  <c r="H73" i="10"/>
  <c r="H59" i="10"/>
  <c r="H58" i="10"/>
  <c r="H71" i="10"/>
  <c r="H70" i="10"/>
  <c r="H69" i="10"/>
  <c r="H67" i="10"/>
  <c r="H47" i="10"/>
  <c r="H41" i="10"/>
  <c r="H35" i="10"/>
  <c r="H48" i="10"/>
  <c r="H42" i="10"/>
  <c r="H55" i="10"/>
  <c r="H60" i="10"/>
  <c r="H43" i="10"/>
  <c r="H37" i="10"/>
  <c r="H27" i="10"/>
  <c r="H44" i="10"/>
  <c r="H38" i="10"/>
  <c r="H56" i="10"/>
  <c r="H53" i="10"/>
  <c r="H68" i="10"/>
  <c r="H15" i="10"/>
  <c r="H66" i="10"/>
  <c r="H50" i="10"/>
  <c r="H31" i="10"/>
  <c r="H19" i="10"/>
  <c r="H65" i="10"/>
  <c r="H25" i="10"/>
  <c r="H34" i="10"/>
  <c r="H32" i="10"/>
  <c r="H24" i="10"/>
  <c r="H28" i="10"/>
  <c r="H23" i="10"/>
  <c r="H22" i="10"/>
  <c r="H17" i="10"/>
  <c r="H54" i="10"/>
  <c r="H64" i="10"/>
  <c r="H51" i="10"/>
  <c r="H30" i="10"/>
  <c r="H20" i="10"/>
  <c r="H16" i="10"/>
  <c r="H40" i="10"/>
  <c r="H21" i="10"/>
  <c r="H57" i="10"/>
  <c r="H45" i="10"/>
  <c r="H29" i="10"/>
  <c r="H33" i="10"/>
  <c r="H25" i="11"/>
  <c r="H27" i="11"/>
  <c r="S25" i="11"/>
  <c r="S27" i="11"/>
  <c r="F27" i="11"/>
  <c r="F25" i="11"/>
  <c r="BK33" i="12" l="1"/>
  <c r="BK37" i="12"/>
  <c r="BK29" i="12"/>
  <c r="BK28" i="12"/>
  <c r="BK23" i="12"/>
  <c r="BK38" i="12"/>
  <c r="BK27" i="12"/>
  <c r="BK41" i="12"/>
  <c r="BK39" i="12"/>
  <c r="BK24" i="12"/>
  <c r="BK32" i="12"/>
  <c r="BK35" i="12"/>
  <c r="BK30" i="12"/>
  <c r="BK25" i="12"/>
  <c r="BH43" i="12"/>
  <c r="V9" i="11" s="1"/>
  <c r="V19" i="11" s="1"/>
  <c r="Y11" i="10"/>
  <c r="Z13" i="10"/>
  <c r="BL29" i="12"/>
  <c r="BL39" i="12"/>
  <c r="BL26" i="12"/>
  <c r="BL36" i="12"/>
  <c r="BL23" i="12"/>
  <c r="BL33" i="12"/>
  <c r="BL21" i="12"/>
  <c r="BL30" i="12"/>
  <c r="BL40" i="12"/>
  <c r="BL24" i="12"/>
  <c r="BL34" i="12"/>
  <c r="BL31" i="12"/>
  <c r="BL41" i="12"/>
  <c r="BL22" i="12"/>
  <c r="BL28" i="12"/>
  <c r="BL38" i="12"/>
  <c r="BL37" i="12"/>
  <c r="BL32" i="12"/>
  <c r="BL35" i="12"/>
  <c r="BL25" i="12"/>
  <c r="BL27" i="12"/>
  <c r="BQ19" i="12"/>
  <c r="BQ17" i="12" s="1"/>
  <c r="BO17" i="12"/>
  <c r="BP19" i="12"/>
  <c r="BP17" i="12" s="1"/>
  <c r="R72" i="10"/>
  <c r="R62" i="10"/>
  <c r="R52" i="10"/>
  <c r="R18" i="10"/>
  <c r="R79" i="10" s="1"/>
  <c r="R76" i="10"/>
  <c r="R75" i="10"/>
  <c r="R61" i="10"/>
  <c r="R46" i="10"/>
  <c r="R36" i="10"/>
  <c r="R26" i="10"/>
  <c r="R74" i="10"/>
  <c r="R60" i="10"/>
  <c r="R49" i="10"/>
  <c r="R39" i="10"/>
  <c r="R73" i="10"/>
  <c r="R71" i="10"/>
  <c r="R70" i="10"/>
  <c r="R66" i="10"/>
  <c r="R65" i="10"/>
  <c r="R68" i="10"/>
  <c r="R69" i="10"/>
  <c r="R67" i="10"/>
  <c r="R56" i="10"/>
  <c r="R53" i="10"/>
  <c r="R50" i="10"/>
  <c r="R44" i="10"/>
  <c r="R64" i="10"/>
  <c r="R45" i="10"/>
  <c r="R59" i="10"/>
  <c r="R57" i="10"/>
  <c r="R54" i="10"/>
  <c r="R51" i="10"/>
  <c r="R63" i="10"/>
  <c r="R34" i="10"/>
  <c r="R43" i="10"/>
  <c r="R42" i="10"/>
  <c r="R15" i="10"/>
  <c r="R41" i="10"/>
  <c r="R32" i="10"/>
  <c r="R19" i="10"/>
  <c r="R40" i="10"/>
  <c r="R27" i="10"/>
  <c r="R25" i="10"/>
  <c r="R47" i="10"/>
  <c r="R28" i="10"/>
  <c r="R24" i="10"/>
  <c r="R58" i="10"/>
  <c r="R55" i="10"/>
  <c r="R48" i="10"/>
  <c r="R38" i="10"/>
  <c r="R29" i="10"/>
  <c r="R23" i="10"/>
  <c r="R22" i="10"/>
  <c r="R37" i="10"/>
  <c r="R33" i="10"/>
  <c r="R21" i="10"/>
  <c r="R17" i="10"/>
  <c r="R31" i="10"/>
  <c r="R35" i="10"/>
  <c r="R30" i="10"/>
  <c r="R20" i="10"/>
  <c r="R16" i="10"/>
  <c r="BK40" i="12"/>
  <c r="G18" i="10"/>
  <c r="G79" i="10" s="1"/>
  <c r="G75" i="10"/>
  <c r="G65" i="10"/>
  <c r="G55" i="10"/>
  <c r="G76" i="10"/>
  <c r="G62" i="10"/>
  <c r="G61" i="10"/>
  <c r="G49" i="10"/>
  <c r="G39" i="10"/>
  <c r="G29" i="10"/>
  <c r="G74" i="10"/>
  <c r="G60" i="10"/>
  <c r="G42" i="10"/>
  <c r="G73" i="10"/>
  <c r="G72" i="10"/>
  <c r="G71" i="10"/>
  <c r="G70" i="10"/>
  <c r="G66" i="10"/>
  <c r="G48" i="10"/>
  <c r="G63" i="10"/>
  <c r="G58" i="10"/>
  <c r="G52" i="10"/>
  <c r="G43" i="10"/>
  <c r="G44" i="10"/>
  <c r="G38" i="10"/>
  <c r="G56" i="10"/>
  <c r="G53" i="10"/>
  <c r="G50" i="10"/>
  <c r="G45" i="10"/>
  <c r="G68" i="10"/>
  <c r="G67" i="10"/>
  <c r="G59" i="10"/>
  <c r="G47" i="10"/>
  <c r="G15" i="10"/>
  <c r="G37" i="10"/>
  <c r="G31" i="10"/>
  <c r="G19" i="10"/>
  <c r="G36" i="10"/>
  <c r="G35" i="10"/>
  <c r="G26" i="10"/>
  <c r="G25" i="10"/>
  <c r="G34" i="10"/>
  <c r="G32" i="10"/>
  <c r="G27" i="10"/>
  <c r="G24" i="10"/>
  <c r="G28" i="10"/>
  <c r="G23" i="10"/>
  <c r="G22" i="10"/>
  <c r="G17" i="10"/>
  <c r="G69" i="10"/>
  <c r="G64" i="10"/>
  <c r="G57" i="10"/>
  <c r="G54" i="10"/>
  <c r="G51" i="10"/>
  <c r="G21" i="10"/>
  <c r="G41" i="10"/>
  <c r="G30" i="10"/>
  <c r="G20" i="10"/>
  <c r="G16" i="10"/>
  <c r="G40" i="10"/>
  <c r="G46" i="10"/>
  <c r="G33" i="10"/>
  <c r="H91" i="10"/>
  <c r="H80" i="10"/>
  <c r="H87" i="10"/>
  <c r="H90" i="10"/>
  <c r="H86" i="10"/>
  <c r="H98" i="10"/>
  <c r="H83" i="10"/>
  <c r="H82" i="10"/>
  <c r="H81" i="10"/>
  <c r="H84" i="10"/>
  <c r="H96" i="10"/>
  <c r="H99" i="10"/>
  <c r="H89" i="10"/>
  <c r="H100" i="10"/>
  <c r="H94" i="10"/>
  <c r="H97" i="10"/>
  <c r="H92" i="10"/>
  <c r="H85" i="10"/>
  <c r="H95" i="10"/>
  <c r="H88" i="10"/>
  <c r="H93" i="10"/>
  <c r="K18" i="10"/>
  <c r="K79" i="10" s="1"/>
  <c r="K73" i="10"/>
  <c r="K63" i="10"/>
  <c r="K53" i="10"/>
  <c r="K67" i="10"/>
  <c r="K66" i="10"/>
  <c r="K52" i="10"/>
  <c r="K47" i="10"/>
  <c r="K37" i="10"/>
  <c r="K27" i="10"/>
  <c r="K65" i="10"/>
  <c r="K51" i="10"/>
  <c r="K40" i="10"/>
  <c r="K76" i="10"/>
  <c r="K62" i="10"/>
  <c r="K75" i="10"/>
  <c r="K74" i="10"/>
  <c r="K72" i="10"/>
  <c r="K71" i="10"/>
  <c r="K64" i="10"/>
  <c r="K59" i="10"/>
  <c r="K46" i="10"/>
  <c r="K61" i="10"/>
  <c r="K57" i="10"/>
  <c r="K54" i="10"/>
  <c r="K70" i="10"/>
  <c r="K48" i="10"/>
  <c r="K42" i="10"/>
  <c r="K36" i="10"/>
  <c r="K31" i="10"/>
  <c r="K30" i="10"/>
  <c r="K58" i="10"/>
  <c r="K55" i="10"/>
  <c r="K49" i="10"/>
  <c r="K43" i="10"/>
  <c r="K60" i="10"/>
  <c r="K56" i="10"/>
  <c r="K45" i="10"/>
  <c r="K21" i="10"/>
  <c r="K39" i="10"/>
  <c r="K33" i="10"/>
  <c r="K16" i="10"/>
  <c r="K38" i="10"/>
  <c r="K20" i="10"/>
  <c r="K50" i="10"/>
  <c r="K15" i="10"/>
  <c r="K35" i="10"/>
  <c r="K19" i="10"/>
  <c r="K34" i="10"/>
  <c r="K26" i="10"/>
  <c r="K68" i="10"/>
  <c r="K41" i="10"/>
  <c r="K25" i="10"/>
  <c r="K22" i="10"/>
  <c r="K44" i="10"/>
  <c r="K32" i="10"/>
  <c r="K28" i="10"/>
  <c r="K23" i="10"/>
  <c r="K69" i="10"/>
  <c r="K24" i="10"/>
  <c r="K17" i="10"/>
  <c r="K29" i="10"/>
  <c r="BK22" i="12"/>
  <c r="Q80" i="10"/>
  <c r="Q83" i="10"/>
  <c r="Q86" i="10"/>
  <c r="Q98" i="10"/>
  <c r="Q81" i="10"/>
  <c r="Q82" i="10"/>
  <c r="Q95" i="10"/>
  <c r="Q84" i="10"/>
  <c r="Q99" i="10"/>
  <c r="Q93" i="10"/>
  <c r="Q91" i="10"/>
  <c r="Q85" i="10"/>
  <c r="Q97" i="10"/>
  <c r="Q89" i="10"/>
  <c r="Q96" i="10"/>
  <c r="Q90" i="10"/>
  <c r="Q100" i="10"/>
  <c r="Q94" i="10"/>
  <c r="Q87" i="10"/>
  <c r="Q88" i="10"/>
  <c r="Q92" i="10"/>
  <c r="U18" i="10"/>
  <c r="U79" i="10" s="1"/>
  <c r="U73" i="10"/>
  <c r="U63" i="10"/>
  <c r="U53" i="10"/>
  <c r="U65" i="10"/>
  <c r="U51" i="10"/>
  <c r="U47" i="10"/>
  <c r="U37" i="10"/>
  <c r="U27" i="10"/>
  <c r="U64" i="10"/>
  <c r="U50" i="10"/>
  <c r="U40" i="10"/>
  <c r="U76" i="10"/>
  <c r="U75" i="10"/>
  <c r="U61" i="10"/>
  <c r="U74" i="10"/>
  <c r="U72" i="10"/>
  <c r="U71" i="10"/>
  <c r="U70" i="10"/>
  <c r="U69" i="10"/>
  <c r="U41" i="10"/>
  <c r="U35" i="10"/>
  <c r="U60" i="10"/>
  <c r="U58" i="10"/>
  <c r="U55" i="10"/>
  <c r="U52" i="10"/>
  <c r="U68" i="10"/>
  <c r="U62" i="10"/>
  <c r="U49" i="10"/>
  <c r="U43" i="10"/>
  <c r="U67" i="10"/>
  <c r="U66" i="10"/>
  <c r="U29" i="10"/>
  <c r="U56" i="10"/>
  <c r="U59" i="10"/>
  <c r="U16" i="10"/>
  <c r="U44" i="10"/>
  <c r="U42" i="10"/>
  <c r="U34" i="10"/>
  <c r="U31" i="10"/>
  <c r="U20" i="10"/>
  <c r="U45" i="10"/>
  <c r="U46" i="10"/>
  <c r="U15" i="10"/>
  <c r="U39" i="10"/>
  <c r="U32" i="10"/>
  <c r="U26" i="10"/>
  <c r="U19" i="10"/>
  <c r="U48" i="10"/>
  <c r="U38" i="10"/>
  <c r="U28" i="10"/>
  <c r="U25" i="10"/>
  <c r="U33" i="10"/>
  <c r="U24" i="10"/>
  <c r="U21" i="10"/>
  <c r="U54" i="10"/>
  <c r="U17" i="10"/>
  <c r="U22" i="10"/>
  <c r="U30" i="10"/>
  <c r="U23" i="10"/>
  <c r="U57" i="10"/>
  <c r="U36" i="10"/>
  <c r="F79" i="10"/>
  <c r="L18" i="10"/>
  <c r="L79" i="10" s="1"/>
  <c r="L70" i="10"/>
  <c r="L60" i="10"/>
  <c r="L50" i="10"/>
  <c r="L68" i="10"/>
  <c r="L54" i="10"/>
  <c r="L53" i="10"/>
  <c r="L44" i="10"/>
  <c r="L34" i="10"/>
  <c r="L24" i="10"/>
  <c r="L67" i="10"/>
  <c r="L66" i="10"/>
  <c r="L52" i="10"/>
  <c r="L47" i="10"/>
  <c r="L37" i="10"/>
  <c r="L65" i="10"/>
  <c r="L64" i="10"/>
  <c r="L63" i="10"/>
  <c r="L76" i="10"/>
  <c r="L75" i="10"/>
  <c r="L74" i="10"/>
  <c r="L73" i="10"/>
  <c r="L72" i="10"/>
  <c r="L69" i="10"/>
  <c r="L45" i="10"/>
  <c r="L39" i="10"/>
  <c r="L59" i="10"/>
  <c r="L51" i="10"/>
  <c r="L46" i="10"/>
  <c r="L40" i="10"/>
  <c r="L61" i="10"/>
  <c r="L57" i="10"/>
  <c r="L41" i="10"/>
  <c r="L35" i="10"/>
  <c r="L32" i="10"/>
  <c r="L48" i="10"/>
  <c r="L42" i="10"/>
  <c r="L36" i="10"/>
  <c r="L31" i="10"/>
  <c r="L58" i="10"/>
  <c r="L55" i="10"/>
  <c r="L62" i="10"/>
  <c r="L29" i="10"/>
  <c r="L22" i="10"/>
  <c r="L17" i="10"/>
  <c r="L56" i="10"/>
  <c r="L30" i="10"/>
  <c r="L21" i="10"/>
  <c r="L49" i="10"/>
  <c r="L33" i="10"/>
  <c r="L16" i="10"/>
  <c r="L38" i="10"/>
  <c r="L20" i="10"/>
  <c r="L71" i="10"/>
  <c r="L15" i="10"/>
  <c r="L19" i="10"/>
  <c r="L25" i="10"/>
  <c r="L43" i="10"/>
  <c r="L28" i="10"/>
  <c r="L26" i="10"/>
  <c r="L23" i="10"/>
  <c r="L27" i="10"/>
  <c r="J18" i="10"/>
  <c r="J79" i="10" s="1"/>
  <c r="J76" i="10"/>
  <c r="J66" i="10"/>
  <c r="J56" i="10"/>
  <c r="J65" i="10"/>
  <c r="J51" i="10"/>
  <c r="J40" i="10"/>
  <c r="J30" i="10"/>
  <c r="J64" i="10"/>
  <c r="J50" i="10"/>
  <c r="J43" i="10"/>
  <c r="J75" i="10"/>
  <c r="J61" i="10"/>
  <c r="J74" i="10"/>
  <c r="J73" i="10"/>
  <c r="J72" i="10"/>
  <c r="J71" i="10"/>
  <c r="J70" i="10"/>
  <c r="J69" i="10"/>
  <c r="J57" i="10"/>
  <c r="J54" i="10"/>
  <c r="J34" i="10"/>
  <c r="J63" i="10"/>
  <c r="J48" i="10"/>
  <c r="J58" i="10"/>
  <c r="J55" i="10"/>
  <c r="J52" i="10"/>
  <c r="J49" i="10"/>
  <c r="J29" i="10"/>
  <c r="J60" i="10"/>
  <c r="J62" i="10"/>
  <c r="J53" i="10"/>
  <c r="J46" i="10"/>
  <c r="J39" i="10"/>
  <c r="J33" i="10"/>
  <c r="J16" i="10"/>
  <c r="J67" i="10"/>
  <c r="J59" i="10"/>
  <c r="J47" i="10"/>
  <c r="J38" i="10"/>
  <c r="J20" i="10"/>
  <c r="J37" i="10"/>
  <c r="J36" i="10"/>
  <c r="J15" i="10"/>
  <c r="J35" i="10"/>
  <c r="J31" i="10"/>
  <c r="J19" i="10"/>
  <c r="J26" i="10"/>
  <c r="J27" i="10"/>
  <c r="J25" i="10"/>
  <c r="J45" i="10"/>
  <c r="J41" i="10"/>
  <c r="J22" i="10"/>
  <c r="J44" i="10"/>
  <c r="J32" i="10"/>
  <c r="J28" i="10"/>
  <c r="J23" i="10"/>
  <c r="J42" i="10"/>
  <c r="J24" i="10"/>
  <c r="J21" i="10"/>
  <c r="J17" i="10"/>
  <c r="J68" i="10"/>
  <c r="BK36" i="12"/>
  <c r="BK31" i="12"/>
  <c r="U9" i="11"/>
  <c r="U19" i="11" s="1"/>
  <c r="S18" i="10"/>
  <c r="S79" i="10" s="1"/>
  <c r="S69" i="10"/>
  <c r="S59" i="10"/>
  <c r="S63" i="10"/>
  <c r="S62" i="10"/>
  <c r="S43" i="10"/>
  <c r="S33" i="10"/>
  <c r="S23" i="10"/>
  <c r="S76" i="10"/>
  <c r="S75" i="10"/>
  <c r="S61" i="10"/>
  <c r="S46" i="10"/>
  <c r="S36" i="10"/>
  <c r="S74" i="10"/>
  <c r="S73" i="10"/>
  <c r="S72" i="10"/>
  <c r="S71" i="10"/>
  <c r="S70" i="10"/>
  <c r="S67" i="10"/>
  <c r="S58" i="10"/>
  <c r="S55" i="10"/>
  <c r="S52" i="10"/>
  <c r="S48" i="10"/>
  <c r="S42" i="10"/>
  <c r="S60" i="10"/>
  <c r="S49" i="10"/>
  <c r="S68" i="10"/>
  <c r="S66" i="10"/>
  <c r="S65" i="10"/>
  <c r="S56" i="10"/>
  <c r="S53" i="10"/>
  <c r="S50" i="10"/>
  <c r="S44" i="10"/>
  <c r="S38" i="10"/>
  <c r="S27" i="10"/>
  <c r="S64" i="10"/>
  <c r="S45" i="10"/>
  <c r="S39" i="10"/>
  <c r="S57" i="10"/>
  <c r="S54" i="10"/>
  <c r="S31" i="10"/>
  <c r="S20" i="10"/>
  <c r="S34" i="10"/>
  <c r="S15" i="10"/>
  <c r="S41" i="10"/>
  <c r="S32" i="10"/>
  <c r="S26" i="10"/>
  <c r="S19" i="10"/>
  <c r="S40" i="10"/>
  <c r="S25" i="10"/>
  <c r="S47" i="10"/>
  <c r="S28" i="10"/>
  <c r="S24" i="10"/>
  <c r="S29" i="10"/>
  <c r="S22" i="10"/>
  <c r="S35" i="10"/>
  <c r="S51" i="10"/>
  <c r="S37" i="10"/>
  <c r="S30" i="10"/>
  <c r="S16" i="10"/>
  <c r="S21" i="10"/>
  <c r="S17" i="10"/>
  <c r="E102" i="10"/>
  <c r="D101" i="10"/>
  <c r="AD101" i="10" s="1"/>
  <c r="I18" i="10"/>
  <c r="I79" i="10" s="1"/>
  <c r="I69" i="10"/>
  <c r="I59" i="10"/>
  <c r="I64" i="10"/>
  <c r="I50" i="10"/>
  <c r="I43" i="10"/>
  <c r="I33" i="10"/>
  <c r="I23" i="10"/>
  <c r="I63" i="10"/>
  <c r="I62" i="10"/>
  <c r="I46" i="10"/>
  <c r="I36" i="10"/>
  <c r="I76" i="10"/>
  <c r="I75" i="10"/>
  <c r="I74" i="10"/>
  <c r="I60" i="10"/>
  <c r="I73" i="10"/>
  <c r="I72" i="10"/>
  <c r="I71" i="10"/>
  <c r="I70" i="10"/>
  <c r="I68" i="10"/>
  <c r="I61" i="10"/>
  <c r="I57" i="10"/>
  <c r="I54" i="10"/>
  <c r="I51" i="10"/>
  <c r="I40" i="10"/>
  <c r="I34" i="10"/>
  <c r="I47" i="10"/>
  <c r="I41" i="10"/>
  <c r="I35" i="10"/>
  <c r="I58" i="10"/>
  <c r="I55" i="10"/>
  <c r="I52" i="10"/>
  <c r="I49" i="10"/>
  <c r="I28" i="10"/>
  <c r="I37" i="10"/>
  <c r="I56" i="10"/>
  <c r="I53" i="10"/>
  <c r="I67" i="10"/>
  <c r="I38" i="10"/>
  <c r="I30" i="10"/>
  <c r="I20" i="10"/>
  <c r="I48" i="10"/>
  <c r="I15" i="10"/>
  <c r="I66" i="10"/>
  <c r="I31" i="10"/>
  <c r="I19" i="10"/>
  <c r="I26" i="10"/>
  <c r="I65" i="10"/>
  <c r="I27" i="10"/>
  <c r="I25" i="10"/>
  <c r="I42" i="10"/>
  <c r="I32" i="10"/>
  <c r="I24" i="10"/>
  <c r="I44" i="10"/>
  <c r="I16" i="10"/>
  <c r="I21" i="10"/>
  <c r="I17" i="10"/>
  <c r="I39" i="10"/>
  <c r="I45" i="10"/>
  <c r="I29" i="10"/>
  <c r="I22" i="10"/>
  <c r="T18" i="10"/>
  <c r="T79" i="10" s="1"/>
  <c r="T76" i="10"/>
  <c r="T66" i="10"/>
  <c r="T56" i="10"/>
  <c r="T64" i="10"/>
  <c r="T50" i="10"/>
  <c r="T40" i="10"/>
  <c r="T30" i="10"/>
  <c r="T63" i="10"/>
  <c r="T62" i="10"/>
  <c r="T43" i="10"/>
  <c r="T75" i="10"/>
  <c r="T74" i="10"/>
  <c r="T60" i="10"/>
  <c r="T59" i="10"/>
  <c r="T73" i="10"/>
  <c r="T72" i="10"/>
  <c r="T71" i="10"/>
  <c r="T70" i="10"/>
  <c r="T69" i="10"/>
  <c r="T68" i="10"/>
  <c r="T47" i="10"/>
  <c r="T41" i="10"/>
  <c r="T35" i="10"/>
  <c r="T34" i="10"/>
  <c r="T58" i="10"/>
  <c r="T55" i="10"/>
  <c r="T52" i="10"/>
  <c r="T48" i="10"/>
  <c r="T42" i="10"/>
  <c r="T36" i="10"/>
  <c r="T67" i="10"/>
  <c r="T65" i="10"/>
  <c r="T37" i="10"/>
  <c r="T28" i="10"/>
  <c r="T53" i="10"/>
  <c r="T44" i="10"/>
  <c r="T38" i="10"/>
  <c r="T61" i="10"/>
  <c r="T16" i="10"/>
  <c r="T31" i="10"/>
  <c r="T20" i="10"/>
  <c r="T45" i="10"/>
  <c r="T46" i="10"/>
  <c r="T15" i="10"/>
  <c r="T39" i="10"/>
  <c r="T32" i="10"/>
  <c r="T27" i="10"/>
  <c r="T26" i="10"/>
  <c r="T19" i="10"/>
  <c r="T25" i="10"/>
  <c r="T49" i="10"/>
  <c r="T24" i="10"/>
  <c r="T23" i="10"/>
  <c r="T54" i="10"/>
  <c r="T29" i="10"/>
  <c r="T17" i="10"/>
  <c r="T22" i="10"/>
  <c r="T51" i="10"/>
  <c r="T57" i="10"/>
  <c r="T21" i="10"/>
  <c r="T33" i="10"/>
  <c r="BK26" i="12"/>
  <c r="N18" i="10"/>
  <c r="N79" i="10" s="1"/>
  <c r="N74" i="10"/>
  <c r="N64" i="10"/>
  <c r="N54" i="10"/>
  <c r="N71" i="10"/>
  <c r="N70" i="10"/>
  <c r="N56" i="10"/>
  <c r="N48" i="10"/>
  <c r="N38" i="10"/>
  <c r="N28" i="10"/>
  <c r="N69" i="10"/>
  <c r="N55" i="10"/>
  <c r="N41" i="10"/>
  <c r="N68" i="10"/>
  <c r="N67" i="10"/>
  <c r="N66" i="10"/>
  <c r="N76" i="10"/>
  <c r="N75" i="10"/>
  <c r="N65" i="10"/>
  <c r="N73" i="10"/>
  <c r="N59" i="10"/>
  <c r="N51" i="10"/>
  <c r="N46" i="10"/>
  <c r="N63" i="10"/>
  <c r="N61" i="10"/>
  <c r="N57" i="10"/>
  <c r="N47" i="10"/>
  <c r="N34" i="10"/>
  <c r="N33" i="10"/>
  <c r="N72" i="10"/>
  <c r="N52" i="10"/>
  <c r="N44" i="10"/>
  <c r="N25" i="10"/>
  <c r="N24" i="10"/>
  <c r="N53" i="10"/>
  <c r="N45" i="10"/>
  <c r="N40" i="10"/>
  <c r="N23" i="10"/>
  <c r="N39" i="10"/>
  <c r="N29" i="10"/>
  <c r="N22" i="10"/>
  <c r="N21" i="10"/>
  <c r="N17" i="10"/>
  <c r="N62" i="10"/>
  <c r="N30" i="10"/>
  <c r="N58" i="10"/>
  <c r="N49" i="10"/>
  <c r="N37" i="10"/>
  <c r="N16" i="10"/>
  <c r="N50" i="10"/>
  <c r="N36" i="10"/>
  <c r="N31" i="10"/>
  <c r="N20" i="10"/>
  <c r="N35" i="10"/>
  <c r="N27" i="10"/>
  <c r="N19" i="10"/>
  <c r="N15" i="10"/>
  <c r="N60" i="10"/>
  <c r="N32" i="10"/>
  <c r="N43" i="10"/>
  <c r="N26" i="10"/>
  <c r="N42" i="10"/>
  <c r="Y15" i="11"/>
  <c r="Y21" i="11"/>
  <c r="Y11" i="11"/>
  <c r="Y7" i="11" s="1"/>
  <c r="BK34" i="12"/>
  <c r="M18" i="10"/>
  <c r="M79" i="10" s="1"/>
  <c r="M67" i="10"/>
  <c r="M57" i="10"/>
  <c r="M69" i="10"/>
  <c r="M55" i="10"/>
  <c r="M41" i="10"/>
  <c r="M31" i="10"/>
  <c r="M21" i="10"/>
  <c r="M68" i="10"/>
  <c r="M54" i="10"/>
  <c r="M53" i="10"/>
  <c r="M44" i="10"/>
  <c r="M66" i="10"/>
  <c r="M65" i="10"/>
  <c r="M76" i="10"/>
  <c r="M75" i="10"/>
  <c r="M74" i="10"/>
  <c r="M73" i="10"/>
  <c r="M71" i="10"/>
  <c r="M56" i="10"/>
  <c r="M38" i="10"/>
  <c r="M64" i="10"/>
  <c r="M45" i="10"/>
  <c r="M39" i="10"/>
  <c r="M59" i="10"/>
  <c r="M51" i="10"/>
  <c r="M63" i="10"/>
  <c r="M61" i="10"/>
  <c r="M47" i="10"/>
  <c r="M70" i="10"/>
  <c r="M33" i="10"/>
  <c r="M72" i="10"/>
  <c r="M52" i="10"/>
  <c r="M35" i="10"/>
  <c r="M32" i="10"/>
  <c r="M60" i="10"/>
  <c r="M58" i="10"/>
  <c r="M40" i="10"/>
  <c r="M28" i="10"/>
  <c r="M23" i="10"/>
  <c r="M46" i="10"/>
  <c r="M29" i="10"/>
  <c r="M22" i="10"/>
  <c r="M17" i="10"/>
  <c r="M62" i="10"/>
  <c r="M48" i="10"/>
  <c r="M30" i="10"/>
  <c r="M49" i="10"/>
  <c r="M37" i="10"/>
  <c r="M16" i="10"/>
  <c r="M50" i="10"/>
  <c r="M36" i="10"/>
  <c r="M20" i="10"/>
  <c r="M15" i="10"/>
  <c r="M27" i="10"/>
  <c r="M19" i="10"/>
  <c r="M34" i="10"/>
  <c r="M25" i="10"/>
  <c r="M43" i="10"/>
  <c r="M26" i="10"/>
  <c r="M42" i="10"/>
  <c r="M24" i="10"/>
  <c r="T77" i="10"/>
  <c r="J77" i="10"/>
  <c r="Y77" i="10"/>
  <c r="N77" i="10"/>
  <c r="X77" i="10"/>
  <c r="M77" i="10"/>
  <c r="W77" i="10"/>
  <c r="L77" i="10"/>
  <c r="V77" i="10"/>
  <c r="K77" i="10"/>
  <c r="U77" i="10"/>
  <c r="I77" i="10"/>
  <c r="S77" i="10"/>
  <c r="H77" i="10"/>
  <c r="R77" i="10"/>
  <c r="G77" i="10"/>
  <c r="Q77" i="10"/>
  <c r="F77" i="10"/>
  <c r="Z77" i="10"/>
  <c r="P77" i="10"/>
  <c r="O77" i="10"/>
  <c r="P18" i="10"/>
  <c r="P79" i="10" s="1"/>
  <c r="P68" i="10"/>
  <c r="P58" i="10"/>
  <c r="P73" i="10"/>
  <c r="P59" i="10"/>
  <c r="P42" i="10"/>
  <c r="P32" i="10"/>
  <c r="P22" i="10"/>
  <c r="P72" i="10"/>
  <c r="P71" i="10"/>
  <c r="P57" i="10"/>
  <c r="P45" i="10"/>
  <c r="P35" i="10"/>
  <c r="P70" i="10"/>
  <c r="P69" i="10"/>
  <c r="P67" i="10"/>
  <c r="P60" i="10"/>
  <c r="P49" i="10"/>
  <c r="P43" i="10"/>
  <c r="P37" i="10"/>
  <c r="P66" i="10"/>
  <c r="P62" i="10"/>
  <c r="P56" i="10"/>
  <c r="P53" i="10"/>
  <c r="P50" i="10"/>
  <c r="P44" i="10"/>
  <c r="P38" i="10"/>
  <c r="P65" i="10"/>
  <c r="P64" i="10"/>
  <c r="P75" i="10"/>
  <c r="P54" i="10"/>
  <c r="P51" i="10"/>
  <c r="P39" i="10"/>
  <c r="P61" i="10"/>
  <c r="P46" i="10"/>
  <c r="P40" i="10"/>
  <c r="P63" i="10"/>
  <c r="P41" i="10"/>
  <c r="P19" i="10"/>
  <c r="P76" i="10"/>
  <c r="P27" i="10"/>
  <c r="P26" i="10"/>
  <c r="P25" i="10"/>
  <c r="P74" i="10"/>
  <c r="P47" i="10"/>
  <c r="P28" i="10"/>
  <c r="P24" i="10"/>
  <c r="P48" i="10"/>
  <c r="P23" i="10"/>
  <c r="P55" i="10"/>
  <c r="P52" i="10"/>
  <c r="P33" i="10"/>
  <c r="P29" i="10"/>
  <c r="P21" i="10"/>
  <c r="P17" i="10"/>
  <c r="P30" i="10"/>
  <c r="P16" i="10"/>
  <c r="P15" i="10"/>
  <c r="P34" i="10"/>
  <c r="P20" i="10"/>
  <c r="P36" i="10"/>
  <c r="P31" i="10"/>
  <c r="O80" i="10"/>
  <c r="O81" i="10"/>
  <c r="O92" i="10"/>
  <c r="O88" i="10"/>
  <c r="O100" i="10"/>
  <c r="O84" i="10"/>
  <c r="O99" i="10"/>
  <c r="O91" i="10"/>
  <c r="O85" i="10"/>
  <c r="O97" i="10"/>
  <c r="O90" i="10"/>
  <c r="O89" i="10"/>
  <c r="O98" i="10"/>
  <c r="O82" i="10"/>
  <c r="O93" i="10"/>
  <c r="O96" i="10"/>
  <c r="O83" i="10"/>
  <c r="O94" i="10"/>
  <c r="O86" i="10"/>
  <c r="O101" i="10"/>
  <c r="O95" i="10"/>
  <c r="O87" i="10"/>
  <c r="BM22" i="12"/>
  <c r="BM32" i="12"/>
  <c r="BM29" i="12"/>
  <c r="BM39" i="12"/>
  <c r="BM21" i="12"/>
  <c r="BM26" i="12"/>
  <c r="BM36" i="12"/>
  <c r="BM23" i="12"/>
  <c r="BM33" i="12"/>
  <c r="BM27" i="12"/>
  <c r="BM37" i="12"/>
  <c r="BM24" i="12"/>
  <c r="BM34" i="12"/>
  <c r="BM31" i="12"/>
  <c r="BM41" i="12"/>
  <c r="BM28" i="12"/>
  <c r="BM40" i="12"/>
  <c r="BM30" i="12"/>
  <c r="BM25" i="12"/>
  <c r="BM35" i="12"/>
  <c r="BM38" i="12"/>
  <c r="BK43" i="12" l="1"/>
  <c r="BN31" i="12"/>
  <c r="BN39" i="12"/>
  <c r="BN27" i="12"/>
  <c r="BN34" i="12"/>
  <c r="BN29" i="12"/>
  <c r="V25" i="11"/>
  <c r="V27" i="11"/>
  <c r="Z21" i="11"/>
  <c r="Z11" i="11"/>
  <c r="Z7" i="11" s="1"/>
  <c r="Z15" i="11" s="1"/>
  <c r="D102" i="10"/>
  <c r="E103" i="10"/>
  <c r="U27" i="11"/>
  <c r="U25" i="11"/>
  <c r="BT19" i="12"/>
  <c r="BT17" i="12" s="1"/>
  <c r="BR17" i="12"/>
  <c r="BS19" i="12"/>
  <c r="BS17" i="12" s="1"/>
  <c r="BN25" i="12"/>
  <c r="BN24" i="12"/>
  <c r="T83" i="10"/>
  <c r="T80" i="10"/>
  <c r="T85" i="10"/>
  <c r="T97" i="10"/>
  <c r="T87" i="10"/>
  <c r="T94" i="10"/>
  <c r="T81" i="10"/>
  <c r="T82" i="10"/>
  <c r="T92" i="10"/>
  <c r="T84" i="10"/>
  <c r="T96" i="10"/>
  <c r="T88" i="10"/>
  <c r="T95" i="10"/>
  <c r="T89" i="10"/>
  <c r="T98" i="10"/>
  <c r="T101" i="10"/>
  <c r="T91" i="10"/>
  <c r="T93" i="10"/>
  <c r="T90" i="10"/>
  <c r="T100" i="10"/>
  <c r="T86" i="10"/>
  <c r="T102" i="10"/>
  <c r="T99" i="10"/>
  <c r="J83" i="10"/>
  <c r="J80" i="10"/>
  <c r="J91" i="10"/>
  <c r="J85" i="10"/>
  <c r="J97" i="10"/>
  <c r="J94" i="10"/>
  <c r="J87" i="10"/>
  <c r="J82" i="10"/>
  <c r="J81" i="10"/>
  <c r="J92" i="10"/>
  <c r="J84" i="10"/>
  <c r="J96" i="10"/>
  <c r="J90" i="10"/>
  <c r="J100" i="10"/>
  <c r="J102" i="10"/>
  <c r="J86" i="10"/>
  <c r="J88" i="10"/>
  <c r="J95" i="10"/>
  <c r="J101" i="10"/>
  <c r="J98" i="10"/>
  <c r="J93" i="10"/>
  <c r="J89" i="10"/>
  <c r="J99" i="10"/>
  <c r="F80" i="10"/>
  <c r="F81" i="10"/>
  <c r="F83" i="10"/>
  <c r="F82" i="10"/>
  <c r="F95" i="10"/>
  <c r="F92" i="10"/>
  <c r="F88" i="10"/>
  <c r="F84" i="10"/>
  <c r="F99" i="10"/>
  <c r="F89" i="10"/>
  <c r="F91" i="10"/>
  <c r="F94" i="10"/>
  <c r="F97" i="10"/>
  <c r="F85" i="10"/>
  <c r="F86" i="10"/>
  <c r="F101" i="10"/>
  <c r="F98" i="10"/>
  <c r="F87" i="10"/>
  <c r="F93" i="10"/>
  <c r="F96" i="10"/>
  <c r="F90" i="10"/>
  <c r="F100" i="10"/>
  <c r="H101" i="10"/>
  <c r="G80" i="10"/>
  <c r="G86" i="10"/>
  <c r="G98" i="10"/>
  <c r="G83" i="10"/>
  <c r="G82" i="10"/>
  <c r="G95" i="10"/>
  <c r="G81" i="10"/>
  <c r="G84" i="10"/>
  <c r="G93" i="10"/>
  <c r="G99" i="10"/>
  <c r="G85" i="10"/>
  <c r="G97" i="10"/>
  <c r="G94" i="10"/>
  <c r="G102" i="10"/>
  <c r="G91" i="10"/>
  <c r="G92" i="10"/>
  <c r="G88" i="10"/>
  <c r="G101" i="10"/>
  <c r="G89" i="10"/>
  <c r="G87" i="10"/>
  <c r="G90" i="10"/>
  <c r="G96" i="10"/>
  <c r="G100" i="10"/>
  <c r="BP27" i="12"/>
  <c r="BP37" i="12"/>
  <c r="BP24" i="12"/>
  <c r="BP34" i="12"/>
  <c r="BP31" i="12"/>
  <c r="BP41" i="12"/>
  <c r="BP28" i="12"/>
  <c r="BP38" i="12"/>
  <c r="BP22" i="12"/>
  <c r="BP32" i="12"/>
  <c r="BP21" i="12"/>
  <c r="BP29" i="12"/>
  <c r="BP39" i="12"/>
  <c r="BP26" i="12"/>
  <c r="BP36" i="12"/>
  <c r="BP40" i="12"/>
  <c r="BP30" i="12"/>
  <c r="BP33" i="12"/>
  <c r="BP23" i="12"/>
  <c r="BP35" i="12"/>
  <c r="BP25" i="12"/>
  <c r="BN35" i="12"/>
  <c r="BN40" i="12"/>
  <c r="P80" i="10"/>
  <c r="P81" i="10"/>
  <c r="P82" i="10"/>
  <c r="P95" i="10"/>
  <c r="P92" i="10"/>
  <c r="P88" i="10"/>
  <c r="P99" i="10"/>
  <c r="P89" i="10"/>
  <c r="P91" i="10"/>
  <c r="P87" i="10"/>
  <c r="P94" i="10"/>
  <c r="P101" i="10"/>
  <c r="P98" i="10"/>
  <c r="P93" i="10"/>
  <c r="P96" i="10"/>
  <c r="P90" i="10"/>
  <c r="P100" i="10"/>
  <c r="P83" i="10"/>
  <c r="P102" i="10"/>
  <c r="P85" i="10"/>
  <c r="P97" i="10"/>
  <c r="P84" i="10"/>
  <c r="P86" i="10"/>
  <c r="U80" i="10"/>
  <c r="U91" i="10"/>
  <c r="U89" i="10"/>
  <c r="U101" i="10"/>
  <c r="U85" i="10"/>
  <c r="U97" i="10"/>
  <c r="U87" i="10"/>
  <c r="U83" i="10"/>
  <c r="U81" i="10"/>
  <c r="U82" i="10"/>
  <c r="U95" i="10"/>
  <c r="U88" i="10"/>
  <c r="U100" i="10"/>
  <c r="U99" i="10"/>
  <c r="U84" i="10"/>
  <c r="U86" i="10"/>
  <c r="U92" i="10"/>
  <c r="U98" i="10"/>
  <c r="U93" i="10"/>
  <c r="U96" i="10"/>
  <c r="U90" i="10"/>
  <c r="U94" i="10"/>
  <c r="U102" i="10"/>
  <c r="R91" i="10"/>
  <c r="R80" i="10"/>
  <c r="R90" i="10"/>
  <c r="R102" i="10"/>
  <c r="R83" i="10"/>
  <c r="R86" i="10"/>
  <c r="R98" i="10"/>
  <c r="R81" i="10"/>
  <c r="R82" i="10"/>
  <c r="R84" i="10"/>
  <c r="R96" i="10"/>
  <c r="R99" i="10"/>
  <c r="R89" i="10"/>
  <c r="R101" i="10"/>
  <c r="R87" i="10"/>
  <c r="R88" i="10"/>
  <c r="R95" i="10"/>
  <c r="R93" i="10"/>
  <c r="R100" i="10"/>
  <c r="R94" i="10"/>
  <c r="R92" i="10"/>
  <c r="R97" i="10"/>
  <c r="R85" i="10"/>
  <c r="BO24" i="12"/>
  <c r="BO34" i="12"/>
  <c r="BO31" i="12"/>
  <c r="BO41" i="12"/>
  <c r="BO22" i="12"/>
  <c r="BO28" i="12"/>
  <c r="BO38" i="12"/>
  <c r="BO35" i="12"/>
  <c r="BO25" i="12"/>
  <c r="BO29" i="12"/>
  <c r="BO39" i="12"/>
  <c r="BO26" i="12"/>
  <c r="BO36" i="12"/>
  <c r="BO23" i="12"/>
  <c r="BO33" i="12"/>
  <c r="BO40" i="12"/>
  <c r="BO30" i="12"/>
  <c r="BO37" i="12"/>
  <c r="BO32" i="12"/>
  <c r="BO21" i="12"/>
  <c r="BO27" i="12"/>
  <c r="BN32" i="12"/>
  <c r="BN30" i="12"/>
  <c r="M80" i="10"/>
  <c r="M84" i="10"/>
  <c r="M96" i="10"/>
  <c r="M99" i="10"/>
  <c r="M93" i="10"/>
  <c r="M89" i="10"/>
  <c r="M91" i="10"/>
  <c r="M87" i="10"/>
  <c r="M90" i="10"/>
  <c r="M82" i="10"/>
  <c r="M95" i="10"/>
  <c r="M81" i="10"/>
  <c r="M100" i="10"/>
  <c r="M83" i="10"/>
  <c r="M94" i="10"/>
  <c r="M102" i="10"/>
  <c r="M97" i="10"/>
  <c r="M85" i="10"/>
  <c r="M86" i="10"/>
  <c r="M92" i="10"/>
  <c r="M101" i="10"/>
  <c r="M88" i="10"/>
  <c r="M98" i="10"/>
  <c r="L99" i="10"/>
  <c r="L80" i="10"/>
  <c r="L93" i="10"/>
  <c r="L89" i="10"/>
  <c r="L101" i="10"/>
  <c r="L91" i="10"/>
  <c r="L85" i="10"/>
  <c r="L87" i="10"/>
  <c r="L83" i="10"/>
  <c r="L86" i="10"/>
  <c r="L98" i="10"/>
  <c r="L81" i="10"/>
  <c r="L92" i="10"/>
  <c r="L96" i="10"/>
  <c r="L90" i="10"/>
  <c r="L100" i="10"/>
  <c r="L94" i="10"/>
  <c r="L102" i="10"/>
  <c r="L97" i="10"/>
  <c r="L84" i="10"/>
  <c r="L88" i="10"/>
  <c r="L95" i="10"/>
  <c r="L82" i="10"/>
  <c r="Q101" i="10"/>
  <c r="BN37" i="12"/>
  <c r="K80" i="10"/>
  <c r="K99" i="10"/>
  <c r="K89" i="10"/>
  <c r="K101" i="10"/>
  <c r="K91" i="10"/>
  <c r="K85" i="10"/>
  <c r="K97" i="10"/>
  <c r="K87" i="10"/>
  <c r="K83" i="10"/>
  <c r="K82" i="10"/>
  <c r="K95" i="10"/>
  <c r="K88" i="10"/>
  <c r="K100" i="10"/>
  <c r="K81" i="10"/>
  <c r="K96" i="10"/>
  <c r="K90" i="10"/>
  <c r="K94" i="10"/>
  <c r="K102" i="10"/>
  <c r="K86" i="10"/>
  <c r="K92" i="10"/>
  <c r="K84" i="10"/>
  <c r="K93" i="10"/>
  <c r="K98" i="10"/>
  <c r="BN38" i="12"/>
  <c r="BN33" i="12"/>
  <c r="Z11" i="10"/>
  <c r="AA13" i="10"/>
  <c r="BN28" i="12"/>
  <c r="BN23" i="12"/>
  <c r="N87" i="10"/>
  <c r="N80" i="10"/>
  <c r="N88" i="10"/>
  <c r="N100" i="10"/>
  <c r="N84" i="10"/>
  <c r="N96" i="10"/>
  <c r="N99" i="10"/>
  <c r="N91" i="10"/>
  <c r="N85" i="10"/>
  <c r="N94" i="10"/>
  <c r="N83" i="10"/>
  <c r="N86" i="10"/>
  <c r="N98" i="10"/>
  <c r="N82" i="10"/>
  <c r="N93" i="10"/>
  <c r="N81" i="10"/>
  <c r="N90" i="10"/>
  <c r="N102" i="10"/>
  <c r="N97" i="10"/>
  <c r="N92" i="10"/>
  <c r="N101" i="10"/>
  <c r="N89" i="10"/>
  <c r="N95" i="10"/>
  <c r="I94" i="10"/>
  <c r="I87" i="10"/>
  <c r="I90" i="10"/>
  <c r="I102" i="10"/>
  <c r="I86" i="10"/>
  <c r="I83" i="10"/>
  <c r="I82" i="10"/>
  <c r="I81" i="10"/>
  <c r="I88" i="10"/>
  <c r="I100" i="10"/>
  <c r="I93" i="10"/>
  <c r="I91" i="10"/>
  <c r="I97" i="10"/>
  <c r="I92" i="10"/>
  <c r="I84" i="10"/>
  <c r="I85" i="10"/>
  <c r="I95" i="10"/>
  <c r="I101" i="10"/>
  <c r="I80" i="10"/>
  <c r="I98" i="10"/>
  <c r="I99" i="10"/>
  <c r="I89" i="10"/>
  <c r="I96" i="10"/>
  <c r="S80" i="10"/>
  <c r="S87" i="10"/>
  <c r="S94" i="10"/>
  <c r="S90" i="10"/>
  <c r="S102" i="10"/>
  <c r="S83" i="10"/>
  <c r="S86" i="10"/>
  <c r="S81" i="10"/>
  <c r="S82" i="10"/>
  <c r="S88" i="10"/>
  <c r="S100" i="10"/>
  <c r="S99" i="10"/>
  <c r="S93" i="10"/>
  <c r="S92" i="10"/>
  <c r="S95" i="10"/>
  <c r="S89" i="10"/>
  <c r="S98" i="10"/>
  <c r="S101" i="10"/>
  <c r="S91" i="10"/>
  <c r="S96" i="10"/>
  <c r="S97" i="10"/>
  <c r="S84" i="10"/>
  <c r="S85" i="10"/>
  <c r="BN22" i="12"/>
  <c r="BN36" i="12"/>
  <c r="BN41" i="12"/>
  <c r="BN26" i="12"/>
  <c r="BQ30" i="12" l="1"/>
  <c r="BQ40" i="12"/>
  <c r="BQ28" i="12"/>
  <c r="BQ39" i="12"/>
  <c r="BQ24" i="12"/>
  <c r="BQ36" i="12"/>
  <c r="BQ31" i="12"/>
  <c r="BQ41" i="12"/>
  <c r="BQ26" i="12"/>
  <c r="BQ34" i="12"/>
  <c r="BQ25" i="12"/>
  <c r="BQ29" i="12"/>
  <c r="BQ27" i="12"/>
  <c r="E104" i="10"/>
  <c r="D103" i="10"/>
  <c r="BN43" i="12"/>
  <c r="BS22" i="12"/>
  <c r="BS32" i="12"/>
  <c r="BS29" i="12"/>
  <c r="BS39" i="12"/>
  <c r="BS23" i="12"/>
  <c r="BS26" i="12"/>
  <c r="BS36" i="12"/>
  <c r="BS33" i="12"/>
  <c r="BS27" i="12"/>
  <c r="BS37" i="12"/>
  <c r="BS24" i="12"/>
  <c r="BS34" i="12"/>
  <c r="BS31" i="12"/>
  <c r="BS41" i="12"/>
  <c r="BS21" i="12"/>
  <c r="BS40" i="12"/>
  <c r="BS30" i="12"/>
  <c r="BS38" i="12"/>
  <c r="BS35" i="12"/>
  <c r="BS25" i="12"/>
  <c r="BS28" i="12"/>
  <c r="AD102" i="10"/>
  <c r="H102" i="10"/>
  <c r="O102" i="10"/>
  <c r="Q102" i="10"/>
  <c r="W18" i="10"/>
  <c r="W79" i="10" s="1"/>
  <c r="W67" i="10"/>
  <c r="W57" i="10"/>
  <c r="W68" i="10"/>
  <c r="W54" i="10"/>
  <c r="W53" i="10"/>
  <c r="W41" i="10"/>
  <c r="W31" i="10"/>
  <c r="W66" i="10"/>
  <c r="W52" i="10"/>
  <c r="W44" i="10"/>
  <c r="W65" i="10"/>
  <c r="W64" i="10"/>
  <c r="W63" i="10"/>
  <c r="W76" i="10"/>
  <c r="W75" i="10"/>
  <c r="W74" i="10"/>
  <c r="W73" i="10"/>
  <c r="W72" i="10"/>
  <c r="W46" i="10"/>
  <c r="W40" i="10"/>
  <c r="W71" i="10"/>
  <c r="W47" i="10"/>
  <c r="W60" i="10"/>
  <c r="W69" i="10"/>
  <c r="W62" i="10"/>
  <c r="W58" i="10"/>
  <c r="W55" i="10"/>
  <c r="W48" i="10"/>
  <c r="W42" i="10"/>
  <c r="W36" i="10"/>
  <c r="W32" i="10"/>
  <c r="W70" i="10"/>
  <c r="W49" i="10"/>
  <c r="W43" i="10"/>
  <c r="W37" i="10"/>
  <c r="W56" i="10"/>
  <c r="W51" i="10"/>
  <c r="W33" i="10"/>
  <c r="W30" i="10"/>
  <c r="W22" i="10"/>
  <c r="W35" i="10"/>
  <c r="W21" i="10"/>
  <c r="W17" i="10"/>
  <c r="W59" i="10"/>
  <c r="W34" i="10"/>
  <c r="W16" i="10"/>
  <c r="W20" i="10"/>
  <c r="W45" i="10"/>
  <c r="W27" i="10"/>
  <c r="W15" i="10"/>
  <c r="W24" i="10"/>
  <c r="W38" i="10"/>
  <c r="W29" i="10"/>
  <c r="W61" i="10"/>
  <c r="W19" i="10"/>
  <c r="W50" i="10"/>
  <c r="W25" i="10"/>
  <c r="W28" i="10"/>
  <c r="W39" i="10"/>
  <c r="W26" i="10"/>
  <c r="W23" i="10"/>
  <c r="BQ32" i="12"/>
  <c r="BR29" i="12"/>
  <c r="BR39" i="12"/>
  <c r="BR26" i="12"/>
  <c r="BR36" i="12"/>
  <c r="BR23" i="12"/>
  <c r="BR33" i="12"/>
  <c r="BR30" i="12"/>
  <c r="BR40" i="12"/>
  <c r="BR24" i="12"/>
  <c r="BR34" i="12"/>
  <c r="BR31" i="12"/>
  <c r="BR41" i="12"/>
  <c r="BR21" i="12"/>
  <c r="BR22" i="12"/>
  <c r="BR28" i="12"/>
  <c r="BR38" i="12"/>
  <c r="BR32" i="12"/>
  <c r="BR35" i="12"/>
  <c r="BR27" i="12"/>
  <c r="BR25" i="12"/>
  <c r="BR37" i="12"/>
  <c r="W9" i="11"/>
  <c r="W19" i="11" s="1"/>
  <c r="BQ37" i="12"/>
  <c r="BQ35" i="12"/>
  <c r="F102" i="10"/>
  <c r="BQ38" i="12"/>
  <c r="AA11" i="10"/>
  <c r="AA77" i="10"/>
  <c r="BQ33" i="12"/>
  <c r="BQ22" i="12"/>
  <c r="BQ23" i="12"/>
  <c r="V18" i="10"/>
  <c r="V70" i="10"/>
  <c r="V60" i="10"/>
  <c r="V67" i="10"/>
  <c r="V66" i="10"/>
  <c r="V52" i="10"/>
  <c r="V44" i="10"/>
  <c r="V34" i="10"/>
  <c r="V24" i="10"/>
  <c r="V65" i="10"/>
  <c r="V51" i="10"/>
  <c r="V47" i="10"/>
  <c r="V37" i="10"/>
  <c r="V76" i="10"/>
  <c r="V62" i="10"/>
  <c r="V75" i="10"/>
  <c r="V74" i="10"/>
  <c r="V73" i="10"/>
  <c r="V72" i="10"/>
  <c r="V71" i="10"/>
  <c r="V57" i="10"/>
  <c r="V54" i="10"/>
  <c r="V69" i="10"/>
  <c r="V58" i="10"/>
  <c r="V55" i="10"/>
  <c r="V48" i="10"/>
  <c r="V68" i="10"/>
  <c r="V49" i="10"/>
  <c r="V43" i="10"/>
  <c r="V31" i="10"/>
  <c r="V30" i="10"/>
  <c r="V50" i="10"/>
  <c r="V64" i="10"/>
  <c r="V56" i="10"/>
  <c r="V53" i="10"/>
  <c r="V59" i="10"/>
  <c r="V35" i="10"/>
  <c r="V21" i="10"/>
  <c r="V17" i="10"/>
  <c r="V63" i="10"/>
  <c r="V16" i="10"/>
  <c r="V42" i="10"/>
  <c r="V20" i="10"/>
  <c r="V45" i="10"/>
  <c r="V41" i="10"/>
  <c r="V46" i="10"/>
  <c r="V40" i="10"/>
  <c r="V27" i="10"/>
  <c r="V15" i="10"/>
  <c r="V61" i="10"/>
  <c r="V39" i="10"/>
  <c r="V32" i="10"/>
  <c r="V26" i="10"/>
  <c r="V19" i="10"/>
  <c r="V38" i="10"/>
  <c r="V33" i="10"/>
  <c r="V29" i="10"/>
  <c r="V25" i="10"/>
  <c r="V22" i="10"/>
  <c r="V28" i="10"/>
  <c r="V23" i="10"/>
  <c r="V36" i="10"/>
  <c r="BT29" i="12" l="1"/>
  <c r="BT24" i="12"/>
  <c r="BT28" i="12"/>
  <c r="BT31" i="12"/>
  <c r="BT22" i="12"/>
  <c r="BT32" i="12"/>
  <c r="BT30" i="12"/>
  <c r="BT36" i="12"/>
  <c r="BT35" i="12"/>
  <c r="BT40" i="12"/>
  <c r="BQ43" i="12"/>
  <c r="Y9" i="11" s="1"/>
  <c r="Y19" i="11" s="1"/>
  <c r="BT26" i="12"/>
  <c r="BT37" i="12"/>
  <c r="BT23" i="12"/>
  <c r="W80" i="10"/>
  <c r="W99" i="10"/>
  <c r="W84" i="10"/>
  <c r="W96" i="10"/>
  <c r="W93" i="10"/>
  <c r="W91" i="10"/>
  <c r="W87" i="10"/>
  <c r="W83" i="10"/>
  <c r="W90" i="10"/>
  <c r="W81" i="10"/>
  <c r="W82" i="10"/>
  <c r="W95" i="10"/>
  <c r="W85" i="10"/>
  <c r="W94" i="10"/>
  <c r="W86" i="10"/>
  <c r="W97" i="10"/>
  <c r="W102" i="10"/>
  <c r="W92" i="10"/>
  <c r="W88" i="10"/>
  <c r="W89" i="10"/>
  <c r="W101" i="10"/>
  <c r="W98" i="10"/>
  <c r="W103" i="10"/>
  <c r="W100" i="10"/>
  <c r="BT41" i="12"/>
  <c r="BT39" i="12"/>
  <c r="W25" i="11"/>
  <c r="W27" i="11"/>
  <c r="BT25" i="12"/>
  <c r="BT34" i="12"/>
  <c r="V79" i="10"/>
  <c r="BT27" i="12"/>
  <c r="AD103" i="10"/>
  <c r="Q103" i="10"/>
  <c r="O103" i="10"/>
  <c r="H103" i="10"/>
  <c r="I103" i="10"/>
  <c r="F103" i="10"/>
  <c r="P103" i="10"/>
  <c r="M103" i="10"/>
  <c r="J103" i="10"/>
  <c r="T103" i="10"/>
  <c r="R103" i="10"/>
  <c r="L103" i="10"/>
  <c r="S103" i="10"/>
  <c r="N103" i="10"/>
  <c r="K103" i="10"/>
  <c r="G103" i="10"/>
  <c r="U103" i="10"/>
  <c r="E105" i="10"/>
  <c r="D104" i="10"/>
  <c r="W104" i="10" s="1"/>
  <c r="BT38" i="12"/>
  <c r="BT33" i="12"/>
  <c r="X9" i="11"/>
  <c r="X19" i="11" s="1"/>
  <c r="BT43" i="12" l="1"/>
  <c r="Z9" i="11" s="1"/>
  <c r="Z19" i="11" s="1"/>
  <c r="E106" i="10"/>
  <c r="D105" i="10"/>
  <c r="V99" i="10"/>
  <c r="V80" i="10"/>
  <c r="V93" i="10"/>
  <c r="V104" i="10"/>
  <c r="V91" i="10"/>
  <c r="V89" i="10"/>
  <c r="V101" i="10"/>
  <c r="V85" i="10"/>
  <c r="V87" i="10"/>
  <c r="V83" i="10"/>
  <c r="V86" i="10"/>
  <c r="V98" i="10"/>
  <c r="V92" i="10"/>
  <c r="V103" i="10"/>
  <c r="V97" i="10"/>
  <c r="V102" i="10"/>
  <c r="V84" i="10"/>
  <c r="V82" i="10"/>
  <c r="V88" i="10"/>
  <c r="V81" i="10"/>
  <c r="V95" i="10"/>
  <c r="V96" i="10"/>
  <c r="V94" i="10"/>
  <c r="V90" i="10"/>
  <c r="V100" i="10"/>
  <c r="X18" i="10"/>
  <c r="X74" i="10"/>
  <c r="X64" i="10"/>
  <c r="X54" i="10"/>
  <c r="X69" i="10"/>
  <c r="X55" i="10"/>
  <c r="X48" i="10"/>
  <c r="X38" i="10"/>
  <c r="X28" i="10"/>
  <c r="X68" i="10"/>
  <c r="X67" i="10"/>
  <c r="X53" i="10"/>
  <c r="X41" i="10"/>
  <c r="X66" i="10"/>
  <c r="X65" i="10"/>
  <c r="X76" i="10"/>
  <c r="X75" i="10"/>
  <c r="X73" i="10"/>
  <c r="X63" i="10"/>
  <c r="X61" i="10"/>
  <c r="X51" i="10"/>
  <c r="X45" i="10"/>
  <c r="X39" i="10"/>
  <c r="X57" i="10"/>
  <c r="X46" i="10"/>
  <c r="X40" i="10"/>
  <c r="X71" i="10"/>
  <c r="X52" i="10"/>
  <c r="X60" i="10"/>
  <c r="X35" i="10"/>
  <c r="X33" i="10"/>
  <c r="X62" i="10"/>
  <c r="X58" i="10"/>
  <c r="X42" i="10"/>
  <c r="X36" i="10"/>
  <c r="X32" i="10"/>
  <c r="X31" i="10"/>
  <c r="X70" i="10"/>
  <c r="X72" i="10"/>
  <c r="X29" i="10"/>
  <c r="X23" i="10"/>
  <c r="X30" i="10"/>
  <c r="X22" i="10"/>
  <c r="X56" i="10"/>
  <c r="X43" i="10"/>
  <c r="X21" i="10"/>
  <c r="X17" i="10"/>
  <c r="X59" i="10"/>
  <c r="X44" i="10"/>
  <c r="X34" i="10"/>
  <c r="X16" i="10"/>
  <c r="X20" i="10"/>
  <c r="X47" i="10"/>
  <c r="X27" i="10"/>
  <c r="X24" i="10"/>
  <c r="X19" i="10"/>
  <c r="X15" i="10"/>
  <c r="X37" i="10"/>
  <c r="X50" i="10"/>
  <c r="X25" i="10"/>
  <c r="X49" i="10"/>
  <c r="X26" i="10"/>
  <c r="X27" i="11"/>
  <c r="X25" i="11"/>
  <c r="Y25" i="11"/>
  <c r="Y27" i="11"/>
  <c r="AD104" i="10"/>
  <c r="H104" i="10"/>
  <c r="O104" i="10"/>
  <c r="Q104" i="10"/>
  <c r="N104" i="10"/>
  <c r="F104" i="10"/>
  <c r="P104" i="10"/>
  <c r="U104" i="10"/>
  <c r="J104" i="10"/>
  <c r="K104" i="10"/>
  <c r="R104" i="10"/>
  <c r="M104" i="10"/>
  <c r="G104" i="10"/>
  <c r="L104" i="10"/>
  <c r="T104" i="10"/>
  <c r="I104" i="10"/>
  <c r="S104" i="10"/>
  <c r="AD105" i="10" l="1"/>
  <c r="Q105" i="10"/>
  <c r="O105" i="10"/>
  <c r="H105" i="10"/>
  <c r="J105" i="10"/>
  <c r="L105" i="10"/>
  <c r="U105" i="10"/>
  <c r="N105" i="10"/>
  <c r="I105" i="10"/>
  <c r="S105" i="10"/>
  <c r="F105" i="10"/>
  <c r="G105" i="10"/>
  <c r="K105" i="10"/>
  <c r="R105" i="10"/>
  <c r="T105" i="10"/>
  <c r="P105" i="10"/>
  <c r="M105" i="10"/>
  <c r="W105" i="10"/>
  <c r="Y18" i="10"/>
  <c r="Y79" i="10" s="1"/>
  <c r="Y71" i="10"/>
  <c r="Y61" i="10"/>
  <c r="Y51" i="10"/>
  <c r="Y70" i="10"/>
  <c r="Y56" i="10"/>
  <c r="Y45" i="10"/>
  <c r="Y35" i="10"/>
  <c r="Y25" i="10"/>
  <c r="Y69" i="10"/>
  <c r="Y55" i="10"/>
  <c r="Y54" i="10"/>
  <c r="Y48" i="10"/>
  <c r="Y38" i="10"/>
  <c r="Y68" i="10"/>
  <c r="Y67" i="10"/>
  <c r="Y66" i="10"/>
  <c r="Y76" i="10"/>
  <c r="Y75" i="10"/>
  <c r="Y74" i="10"/>
  <c r="Y59" i="10"/>
  <c r="Y63" i="10"/>
  <c r="Y39" i="10"/>
  <c r="Y57" i="10"/>
  <c r="Y73" i="10"/>
  <c r="Y47" i="10"/>
  <c r="Y52" i="10"/>
  <c r="Y34" i="10"/>
  <c r="Y65" i="10"/>
  <c r="Y60" i="10"/>
  <c r="Y33" i="10"/>
  <c r="Y62" i="10"/>
  <c r="Y58" i="10"/>
  <c r="Y64" i="10"/>
  <c r="Y53" i="10"/>
  <c r="Y36" i="10"/>
  <c r="Y24" i="10"/>
  <c r="Y29" i="10"/>
  <c r="Y23" i="10"/>
  <c r="Y30" i="10"/>
  <c r="Y22" i="10"/>
  <c r="Y43" i="10"/>
  <c r="Y31" i="10"/>
  <c r="Y21" i="10"/>
  <c r="Y17" i="10"/>
  <c r="Y72" i="10"/>
  <c r="Y44" i="10"/>
  <c r="Y42" i="10"/>
  <c r="Y41" i="10"/>
  <c r="Y16" i="10"/>
  <c r="Y46" i="10"/>
  <c r="Y40" i="10"/>
  <c r="Y20" i="10"/>
  <c r="Y49" i="10"/>
  <c r="Y26" i="10"/>
  <c r="Y27" i="10"/>
  <c r="Y32" i="10"/>
  <c r="Y19" i="10"/>
  <c r="Y15" i="10"/>
  <c r="Y37" i="10"/>
  <c r="Y50" i="10"/>
  <c r="Y28" i="10"/>
  <c r="E107" i="10"/>
  <c r="D106" i="10"/>
  <c r="Z18" i="10"/>
  <c r="Z79" i="10" s="1"/>
  <c r="Z68" i="10"/>
  <c r="Z58" i="10"/>
  <c r="Z72" i="10"/>
  <c r="Z71" i="10"/>
  <c r="Z57" i="10"/>
  <c r="Z42" i="10"/>
  <c r="Z32" i="10"/>
  <c r="Z22" i="10"/>
  <c r="Z70" i="10"/>
  <c r="Z56" i="10"/>
  <c r="Z45" i="10"/>
  <c r="Z35" i="10"/>
  <c r="Z69" i="10"/>
  <c r="Z67" i="10"/>
  <c r="Z76" i="10"/>
  <c r="Z61" i="10"/>
  <c r="Z59" i="10"/>
  <c r="Z54" i="10"/>
  <c r="Z51" i="10"/>
  <c r="Z63" i="10"/>
  <c r="Z46" i="10"/>
  <c r="Z73" i="10"/>
  <c r="Z47" i="10"/>
  <c r="Z41" i="10"/>
  <c r="Z75" i="10"/>
  <c r="Z66" i="10"/>
  <c r="Z55" i="10"/>
  <c r="Z52" i="10"/>
  <c r="Z48" i="10"/>
  <c r="Z34" i="10"/>
  <c r="Z65" i="10"/>
  <c r="Z60" i="10"/>
  <c r="Z62" i="10"/>
  <c r="Z50" i="10"/>
  <c r="Z37" i="10"/>
  <c r="Z28" i="10"/>
  <c r="Z26" i="10"/>
  <c r="Z25" i="10"/>
  <c r="Z19" i="10"/>
  <c r="Z36" i="10"/>
  <c r="Z33" i="10"/>
  <c r="Z24" i="10"/>
  <c r="Z53" i="10"/>
  <c r="Z29" i="10"/>
  <c r="Z23" i="10"/>
  <c r="Z74" i="10"/>
  <c r="Z30" i="10"/>
  <c r="Z43" i="10"/>
  <c r="Z31" i="10"/>
  <c r="Z21" i="10"/>
  <c r="Z17" i="10"/>
  <c r="Z44" i="10"/>
  <c r="Z16" i="10"/>
  <c r="Z49" i="10"/>
  <c r="Z64" i="10"/>
  <c r="Z38" i="10"/>
  <c r="Z27" i="10"/>
  <c r="Z40" i="10"/>
  <c r="Z15" i="10"/>
  <c r="Z20" i="10"/>
  <c r="Z39" i="10"/>
  <c r="Z25" i="11"/>
  <c r="Z27" i="11"/>
  <c r="X79" i="10"/>
  <c r="V105" i="10"/>
  <c r="AA18" i="10" l="1"/>
  <c r="AA79" i="10" s="1"/>
  <c r="AA75" i="10"/>
  <c r="AC75" i="10" s="1"/>
  <c r="AA65" i="10"/>
  <c r="AC65" i="10" s="1"/>
  <c r="AA55" i="10"/>
  <c r="AC55" i="10" s="1"/>
  <c r="AA73" i="10"/>
  <c r="AC73" i="10" s="1"/>
  <c r="AA59" i="10"/>
  <c r="AC59" i="10" s="1"/>
  <c r="AA58" i="10"/>
  <c r="AC58" i="10" s="1"/>
  <c r="AA49" i="10"/>
  <c r="AC49" i="10" s="1"/>
  <c r="AA39" i="10"/>
  <c r="AC39" i="10" s="1"/>
  <c r="AA29" i="10"/>
  <c r="AC29" i="10" s="1"/>
  <c r="AA72" i="10"/>
  <c r="AC72" i="10" s="1"/>
  <c r="AA71" i="10"/>
  <c r="AC71" i="10" s="1"/>
  <c r="AA57" i="10"/>
  <c r="AC57" i="10" s="1"/>
  <c r="AA42" i="10"/>
  <c r="AC42" i="10" s="1"/>
  <c r="AA70" i="10"/>
  <c r="AC70" i="10" s="1"/>
  <c r="AA69" i="10"/>
  <c r="AC69" i="10" s="1"/>
  <c r="AA68" i="10"/>
  <c r="AC68" i="10" s="1"/>
  <c r="AA74" i="10"/>
  <c r="AC74" i="10" s="1"/>
  <c r="AA50" i="10"/>
  <c r="AC50" i="10" s="1"/>
  <c r="AA44" i="10"/>
  <c r="AC44" i="10" s="1"/>
  <c r="AA38" i="10"/>
  <c r="AC38" i="10" s="1"/>
  <c r="AA76" i="10"/>
  <c r="AC76" i="10" s="1"/>
  <c r="AA45" i="10"/>
  <c r="AC45" i="10" s="1"/>
  <c r="AA61" i="10"/>
  <c r="AC61" i="10" s="1"/>
  <c r="AA54" i="10"/>
  <c r="AC54" i="10" s="1"/>
  <c r="AA63" i="10"/>
  <c r="AC63" i="10" s="1"/>
  <c r="AA46" i="10"/>
  <c r="AC46" i="10" s="1"/>
  <c r="AA40" i="10"/>
  <c r="AC40" i="10" s="1"/>
  <c r="AA67" i="10"/>
  <c r="AC67" i="10" s="1"/>
  <c r="AA47" i="10"/>
  <c r="AC47" i="10" s="1"/>
  <c r="AA41" i="10"/>
  <c r="AC41" i="10" s="1"/>
  <c r="AA35" i="10"/>
  <c r="AC35" i="10" s="1"/>
  <c r="AA66" i="10"/>
  <c r="AC66" i="10" s="1"/>
  <c r="AA52" i="10"/>
  <c r="AC52" i="10" s="1"/>
  <c r="AA60" i="10"/>
  <c r="AC60" i="10" s="1"/>
  <c r="AA27" i="10"/>
  <c r="AC27" i="10" s="1"/>
  <c r="AA15" i="10"/>
  <c r="AC15" i="10" s="1"/>
  <c r="AA51" i="10"/>
  <c r="AC51" i="10" s="1"/>
  <c r="AA37" i="10"/>
  <c r="AC37" i="10" s="1"/>
  <c r="AA28" i="10"/>
  <c r="AC28" i="10" s="1"/>
  <c r="AA26" i="10"/>
  <c r="AC26" i="10" s="1"/>
  <c r="AA25" i="10"/>
  <c r="AC25" i="10" s="1"/>
  <c r="AA19" i="10"/>
  <c r="AC19" i="10" s="1"/>
  <c r="AA36" i="10"/>
  <c r="AC36" i="10" s="1"/>
  <c r="AA33" i="10"/>
  <c r="AC33" i="10" s="1"/>
  <c r="AA24" i="10"/>
  <c r="AC24" i="10" s="1"/>
  <c r="AA56" i="10"/>
  <c r="AC56" i="10" s="1"/>
  <c r="AA53" i="10"/>
  <c r="AC53" i="10" s="1"/>
  <c r="AA23" i="10"/>
  <c r="AC23" i="10" s="1"/>
  <c r="AA22" i="10"/>
  <c r="AC22" i="10" s="1"/>
  <c r="AA62" i="10"/>
  <c r="AC62" i="10" s="1"/>
  <c r="AA30" i="10"/>
  <c r="AC30" i="10" s="1"/>
  <c r="AA43" i="10"/>
  <c r="AC43" i="10" s="1"/>
  <c r="AA34" i="10"/>
  <c r="AC34" i="10" s="1"/>
  <c r="AA31" i="10"/>
  <c r="AC31" i="10" s="1"/>
  <c r="AA21" i="10"/>
  <c r="AC21" i="10" s="1"/>
  <c r="AA17" i="10"/>
  <c r="AC17" i="10" s="1"/>
  <c r="AA48" i="10"/>
  <c r="AC48" i="10" s="1"/>
  <c r="AA64" i="10"/>
  <c r="AC64" i="10" s="1"/>
  <c r="AA32" i="10"/>
  <c r="AC32" i="10" s="1"/>
  <c r="AA20" i="10"/>
  <c r="AC20" i="10" s="1"/>
  <c r="AA16" i="10"/>
  <c r="AC16" i="10" s="1"/>
  <c r="Z80" i="10"/>
  <c r="Z81" i="10"/>
  <c r="Z82" i="10"/>
  <c r="Z95" i="10"/>
  <c r="Z106" i="10"/>
  <c r="Z92" i="10"/>
  <c r="Z103" i="10"/>
  <c r="Z88" i="10"/>
  <c r="Z99" i="10"/>
  <c r="Z91" i="10"/>
  <c r="Z89" i="10"/>
  <c r="Z94" i="10"/>
  <c r="Z90" i="10"/>
  <c r="Z100" i="10"/>
  <c r="Z87" i="10"/>
  <c r="Z85" i="10"/>
  <c r="Z84" i="10"/>
  <c r="Z86" i="10"/>
  <c r="Z97" i="10"/>
  <c r="Z102" i="10"/>
  <c r="Z105" i="10"/>
  <c r="Z104" i="10"/>
  <c r="Z98" i="10"/>
  <c r="Z101" i="10"/>
  <c r="Z83" i="10"/>
  <c r="Z96" i="10"/>
  <c r="Z93" i="10"/>
  <c r="AD106" i="10"/>
  <c r="H106" i="10"/>
  <c r="O106" i="10"/>
  <c r="Q106" i="10"/>
  <c r="K106" i="10"/>
  <c r="N106" i="10"/>
  <c r="J106" i="10"/>
  <c r="U106" i="10"/>
  <c r="M106" i="10"/>
  <c r="G106" i="10"/>
  <c r="I106" i="10"/>
  <c r="P106" i="10"/>
  <c r="R106" i="10"/>
  <c r="L106" i="10"/>
  <c r="S106" i="10"/>
  <c r="T106" i="10"/>
  <c r="F106" i="10"/>
  <c r="W106" i="10"/>
  <c r="V106" i="10"/>
  <c r="D107" i="10"/>
  <c r="E108" i="10"/>
  <c r="Y80" i="10"/>
  <c r="Y92" i="10"/>
  <c r="Y103" i="10"/>
  <c r="Y88" i="10"/>
  <c r="Y100" i="10"/>
  <c r="Y99" i="10"/>
  <c r="Y84" i="10"/>
  <c r="Y91" i="10"/>
  <c r="Y87" i="10"/>
  <c r="Y85" i="10"/>
  <c r="Y97" i="10"/>
  <c r="Y83" i="10"/>
  <c r="Y90" i="10"/>
  <c r="Y102" i="10"/>
  <c r="Y94" i="10"/>
  <c r="Y86" i="10"/>
  <c r="Y106" i="10"/>
  <c r="Y105" i="10"/>
  <c r="Y82" i="10"/>
  <c r="Y104" i="10"/>
  <c r="Y81" i="10"/>
  <c r="Y95" i="10"/>
  <c r="Y89" i="10"/>
  <c r="Y98" i="10"/>
  <c r="Y101" i="10"/>
  <c r="Y93" i="10"/>
  <c r="Y96" i="10"/>
  <c r="AC18" i="10"/>
  <c r="X87" i="10"/>
  <c r="X88" i="10"/>
  <c r="X100" i="10"/>
  <c r="X99" i="10"/>
  <c r="X84" i="10"/>
  <c r="X96" i="10"/>
  <c r="X91" i="10"/>
  <c r="X85" i="10"/>
  <c r="X80" i="10"/>
  <c r="X94" i="10"/>
  <c r="X86" i="10"/>
  <c r="X98" i="10"/>
  <c r="X106" i="10"/>
  <c r="X97" i="10"/>
  <c r="X102" i="10"/>
  <c r="X105" i="10"/>
  <c r="X82" i="10"/>
  <c r="X92" i="10"/>
  <c r="X104" i="10"/>
  <c r="X81" i="10"/>
  <c r="X95" i="10"/>
  <c r="X89" i="10"/>
  <c r="X101" i="10"/>
  <c r="X93" i="10"/>
  <c r="X83" i="10"/>
  <c r="X103" i="10"/>
  <c r="X90" i="10"/>
  <c r="AC79" i="10"/>
  <c r="E109" i="10" l="1"/>
  <c r="D108" i="10"/>
  <c r="AD107" i="10"/>
  <c r="Q107" i="10"/>
  <c r="H107" i="10"/>
  <c r="O107" i="10"/>
  <c r="R107" i="10"/>
  <c r="N107" i="10"/>
  <c r="J107" i="10"/>
  <c r="U107" i="10"/>
  <c r="T107" i="10"/>
  <c r="G107" i="10"/>
  <c r="K107" i="10"/>
  <c r="P107" i="10"/>
  <c r="I107" i="10"/>
  <c r="S107" i="10"/>
  <c r="F107" i="10"/>
  <c r="M107" i="10"/>
  <c r="L107" i="10"/>
  <c r="W107" i="10"/>
  <c r="V107" i="10"/>
  <c r="Z107" i="10"/>
  <c r="Y107" i="10"/>
  <c r="X107" i="10"/>
  <c r="AA81" i="10"/>
  <c r="AC81" i="10" s="1"/>
  <c r="AA86" i="10"/>
  <c r="AC86" i="10" s="1"/>
  <c r="AA98" i="10"/>
  <c r="AC98" i="10" s="1"/>
  <c r="AA82" i="10"/>
  <c r="AC82" i="10" s="1"/>
  <c r="AA95" i="10"/>
  <c r="AC95" i="10" s="1"/>
  <c r="AA99" i="10"/>
  <c r="AC99" i="10" s="1"/>
  <c r="AA84" i="10"/>
  <c r="AC84" i="10" s="1"/>
  <c r="AA93" i="10"/>
  <c r="AC93" i="10" s="1"/>
  <c r="AA80" i="10"/>
  <c r="AC80" i="10" s="1"/>
  <c r="AA87" i="10"/>
  <c r="AC87" i="10" s="1"/>
  <c r="AA85" i="10"/>
  <c r="AC85" i="10" s="1"/>
  <c r="AA97" i="10"/>
  <c r="AC97" i="10" s="1"/>
  <c r="AA96" i="10"/>
  <c r="AC96" i="10" s="1"/>
  <c r="AA90" i="10"/>
  <c r="AC90" i="10" s="1"/>
  <c r="AA100" i="10"/>
  <c r="AC100" i="10" s="1"/>
  <c r="AA94" i="10"/>
  <c r="AC94" i="10" s="1"/>
  <c r="AA106" i="10"/>
  <c r="AC106" i="10" s="1"/>
  <c r="AA88" i="10"/>
  <c r="AC88" i="10" s="1"/>
  <c r="AA92" i="10"/>
  <c r="AC92" i="10" s="1"/>
  <c r="AA102" i="10"/>
  <c r="AC102" i="10" s="1"/>
  <c r="AA107" i="10"/>
  <c r="AA91" i="10"/>
  <c r="AC91" i="10" s="1"/>
  <c r="AA105" i="10"/>
  <c r="AC105" i="10" s="1"/>
  <c r="AA108" i="10"/>
  <c r="AA104" i="10"/>
  <c r="AC104" i="10" s="1"/>
  <c r="AA89" i="10"/>
  <c r="AC89" i="10" s="1"/>
  <c r="AA103" i="10"/>
  <c r="AC103" i="10" s="1"/>
  <c r="AA83" i="10"/>
  <c r="AC83" i="10" s="1"/>
  <c r="AA101" i="10"/>
  <c r="AC101" i="10" s="1"/>
  <c r="AG114" i="10" l="1"/>
  <c r="AG83" i="10"/>
  <c r="AG117" i="10"/>
  <c r="AG99" i="10"/>
  <c r="AG116" i="10"/>
  <c r="AG91" i="10"/>
  <c r="AC107" i="10"/>
  <c r="AD108" i="10"/>
  <c r="H108" i="10"/>
  <c r="Q108" i="10"/>
  <c r="O108" i="10"/>
  <c r="L108" i="10"/>
  <c r="F108" i="10"/>
  <c r="T108" i="10"/>
  <c r="R108" i="10"/>
  <c r="K108" i="10"/>
  <c r="N108" i="10"/>
  <c r="G108" i="10"/>
  <c r="P108" i="10"/>
  <c r="I108" i="10"/>
  <c r="S108" i="10"/>
  <c r="J108" i="10"/>
  <c r="U108" i="10"/>
  <c r="M108" i="10"/>
  <c r="W108" i="10"/>
  <c r="V108" i="10"/>
  <c r="Z108" i="10"/>
  <c r="Y108" i="10"/>
  <c r="X108" i="10"/>
  <c r="AG87" i="10"/>
  <c r="AG115" i="10"/>
  <c r="AG113" i="10"/>
  <c r="AG81" i="10"/>
  <c r="E110" i="10"/>
  <c r="D109" i="10"/>
  <c r="AG105" i="10" l="1"/>
  <c r="AG106" i="10" s="1"/>
  <c r="AC108" i="10"/>
  <c r="AD109" i="10"/>
  <c r="H109" i="10"/>
  <c r="O109" i="10"/>
  <c r="Q109" i="10"/>
  <c r="M109" i="10"/>
  <c r="S109" i="10"/>
  <c r="T109" i="10"/>
  <c r="G109" i="10"/>
  <c r="I109" i="10"/>
  <c r="F109" i="10"/>
  <c r="R109" i="10"/>
  <c r="L109" i="10"/>
  <c r="N109" i="10"/>
  <c r="J109" i="10"/>
  <c r="K109" i="10"/>
  <c r="P109" i="10"/>
  <c r="U109" i="10"/>
  <c r="W109" i="10"/>
  <c r="V109" i="10"/>
  <c r="Y109" i="10"/>
  <c r="Z109" i="10"/>
  <c r="X109" i="10"/>
  <c r="AA109" i="10"/>
  <c r="D110" i="10"/>
  <c r="E111" i="10"/>
  <c r="AC109" i="10" l="1"/>
  <c r="AD110" i="10"/>
  <c r="H110" i="10"/>
  <c r="O110" i="10"/>
  <c r="Q110" i="10"/>
  <c r="F110" i="10"/>
  <c r="G110" i="10"/>
  <c r="N110" i="10"/>
  <c r="P110" i="10"/>
  <c r="L110" i="10"/>
  <c r="T110" i="10"/>
  <c r="I110" i="10"/>
  <c r="S110" i="10"/>
  <c r="U110" i="10"/>
  <c r="R110" i="10"/>
  <c r="M110" i="10"/>
  <c r="J110" i="10"/>
  <c r="K110" i="10"/>
  <c r="W110" i="10"/>
  <c r="V110" i="10"/>
  <c r="Y110" i="10"/>
  <c r="Z110" i="10"/>
  <c r="X110" i="10"/>
  <c r="AA110" i="10"/>
  <c r="D111" i="10"/>
  <c r="E112" i="10"/>
  <c r="AC110" i="10" l="1"/>
  <c r="D112" i="10"/>
  <c r="E113" i="10"/>
  <c r="AD111" i="10"/>
  <c r="H111" i="10"/>
  <c r="Q111" i="10"/>
  <c r="O111" i="10"/>
  <c r="K111" i="10"/>
  <c r="T111" i="10"/>
  <c r="J111" i="10"/>
  <c r="M111" i="10"/>
  <c r="L111" i="10"/>
  <c r="U111" i="10"/>
  <c r="N111" i="10"/>
  <c r="G111" i="10"/>
  <c r="I111" i="10"/>
  <c r="S111" i="10"/>
  <c r="F111" i="10"/>
  <c r="P111" i="10"/>
  <c r="R111" i="10"/>
  <c r="W111" i="10"/>
  <c r="V111" i="10"/>
  <c r="Z111" i="10"/>
  <c r="X111" i="10"/>
  <c r="Y111" i="10"/>
  <c r="AA111" i="10"/>
  <c r="AC111" i="10" l="1"/>
  <c r="E114" i="10"/>
  <c r="D113" i="10"/>
  <c r="AD112" i="10"/>
  <c r="Q112" i="10"/>
  <c r="H112" i="10"/>
  <c r="O112" i="10"/>
  <c r="R112" i="10"/>
  <c r="F112" i="10"/>
  <c r="M112" i="10"/>
  <c r="J112" i="10"/>
  <c r="T112" i="10"/>
  <c r="G112" i="10"/>
  <c r="N112" i="10"/>
  <c r="S112" i="10"/>
  <c r="I112" i="10"/>
  <c r="P112" i="10"/>
  <c r="K112" i="10"/>
  <c r="U112" i="10"/>
  <c r="L112" i="10"/>
  <c r="W112" i="10"/>
  <c r="V112" i="10"/>
  <c r="Y112" i="10"/>
  <c r="Z112" i="10"/>
  <c r="X112" i="10"/>
  <c r="AA112" i="10"/>
  <c r="AD113" i="10" l="1"/>
  <c r="O113" i="10"/>
  <c r="H113" i="10"/>
  <c r="Q113" i="10"/>
  <c r="J113" i="10"/>
  <c r="G113" i="10"/>
  <c r="S113" i="10"/>
  <c r="P113" i="10"/>
  <c r="L113" i="10"/>
  <c r="N113" i="10"/>
  <c r="F113" i="10"/>
  <c r="T113" i="10"/>
  <c r="I113" i="10"/>
  <c r="M113" i="10"/>
  <c r="K113" i="10"/>
  <c r="R113" i="10"/>
  <c r="U113" i="10"/>
  <c r="W113" i="10"/>
  <c r="V113" i="10"/>
  <c r="Y113" i="10"/>
  <c r="X113" i="10"/>
  <c r="Z113" i="10"/>
  <c r="AA113" i="10"/>
  <c r="AC112" i="10"/>
  <c r="D114" i="10"/>
  <c r="E115" i="10"/>
  <c r="E116" i="10" l="1"/>
  <c r="D115" i="10"/>
  <c r="AD114" i="10"/>
  <c r="H114" i="10"/>
  <c r="Q114" i="10"/>
  <c r="O114" i="10"/>
  <c r="M114" i="10"/>
  <c r="L114" i="10"/>
  <c r="U114" i="10"/>
  <c r="R114" i="10"/>
  <c r="K114" i="10"/>
  <c r="F114" i="10"/>
  <c r="T114" i="10"/>
  <c r="J114" i="10"/>
  <c r="I114" i="10"/>
  <c r="S114" i="10"/>
  <c r="G114" i="10"/>
  <c r="N114" i="10"/>
  <c r="P114" i="10"/>
  <c r="W114" i="10"/>
  <c r="V114" i="10"/>
  <c r="X114" i="10"/>
  <c r="Y114" i="10"/>
  <c r="Z114" i="10"/>
  <c r="AA114" i="10"/>
  <c r="AC113" i="10"/>
  <c r="AD115" i="10" l="1"/>
  <c r="Q115" i="10"/>
  <c r="O115" i="10"/>
  <c r="H115" i="10"/>
  <c r="F115" i="10"/>
  <c r="L115" i="10"/>
  <c r="U115" i="10"/>
  <c r="G115" i="10"/>
  <c r="R115" i="10"/>
  <c r="M115" i="10"/>
  <c r="J115" i="10"/>
  <c r="P115" i="10"/>
  <c r="N115" i="10"/>
  <c r="T115" i="10"/>
  <c r="I115" i="10"/>
  <c r="S115" i="10"/>
  <c r="K115" i="10"/>
  <c r="W115" i="10"/>
  <c r="V115" i="10"/>
  <c r="Z115" i="10"/>
  <c r="Y115" i="10"/>
  <c r="X115" i="10"/>
  <c r="AA115" i="10"/>
  <c r="AC114" i="10"/>
  <c r="D116" i="10"/>
  <c r="E117" i="10"/>
  <c r="D117" i="10" l="1"/>
  <c r="E118" i="10"/>
  <c r="AD116" i="10"/>
  <c r="Q116" i="10"/>
  <c r="H116" i="10"/>
  <c r="O116" i="10"/>
  <c r="J116" i="10"/>
  <c r="U116" i="10"/>
  <c r="F116" i="10"/>
  <c r="R116" i="10"/>
  <c r="M116" i="10"/>
  <c r="G116" i="10"/>
  <c r="K116" i="10"/>
  <c r="I116" i="10"/>
  <c r="T116" i="10"/>
  <c r="S116" i="10"/>
  <c r="P116" i="10"/>
  <c r="L116" i="10"/>
  <c r="N116" i="10"/>
  <c r="W116" i="10"/>
  <c r="V116" i="10"/>
  <c r="X116" i="10"/>
  <c r="Y116" i="10"/>
  <c r="Z116" i="10"/>
  <c r="AA116" i="10"/>
  <c r="AC115" i="10"/>
  <c r="AC116" i="10" l="1"/>
  <c r="D118" i="10"/>
  <c r="E119" i="10"/>
  <c r="AD117" i="10"/>
  <c r="O117" i="10"/>
  <c r="H117" i="10"/>
  <c r="Q117" i="10"/>
  <c r="K117" i="10"/>
  <c r="G117" i="10"/>
  <c r="S117" i="10"/>
  <c r="N117" i="10"/>
  <c r="P117" i="10"/>
  <c r="M117" i="10"/>
  <c r="I117" i="10"/>
  <c r="T117" i="10"/>
  <c r="J117" i="10"/>
  <c r="L117" i="10"/>
  <c r="R117" i="10"/>
  <c r="F117" i="10"/>
  <c r="U117" i="10"/>
  <c r="W117" i="10"/>
  <c r="V117" i="10"/>
  <c r="Y117" i="10"/>
  <c r="X117" i="10"/>
  <c r="Z117" i="10"/>
  <c r="AA117" i="10"/>
  <c r="AC117" i="10" l="1"/>
  <c r="D119" i="10"/>
  <c r="E120" i="10"/>
  <c r="AD118" i="10"/>
  <c r="Q118" i="10"/>
  <c r="O118" i="10"/>
  <c r="H118" i="10"/>
  <c r="T118" i="10"/>
  <c r="G118" i="10"/>
  <c r="R118" i="10"/>
  <c r="L118" i="10"/>
  <c r="N118" i="10"/>
  <c r="P118" i="10"/>
  <c r="K118" i="10"/>
  <c r="I118" i="10"/>
  <c r="M118" i="10"/>
  <c r="S118" i="10"/>
  <c r="U118" i="10"/>
  <c r="J118" i="10"/>
  <c r="F118" i="10"/>
  <c r="W118" i="10"/>
  <c r="V118" i="10"/>
  <c r="X118" i="10"/>
  <c r="Y118" i="10"/>
  <c r="Z118" i="10"/>
  <c r="AA118" i="10"/>
  <c r="AC118" i="10" l="1"/>
  <c r="E121" i="10"/>
  <c r="D120" i="10"/>
  <c r="AD119" i="10"/>
  <c r="H119" i="10"/>
  <c r="Q119" i="10"/>
  <c r="O119" i="10"/>
  <c r="T119" i="10"/>
  <c r="S119" i="10"/>
  <c r="L119" i="10"/>
  <c r="U119" i="10"/>
  <c r="R119" i="10"/>
  <c r="J119" i="10"/>
  <c r="I119" i="10"/>
  <c r="F119" i="10"/>
  <c r="K119" i="10"/>
  <c r="N119" i="10"/>
  <c r="P119" i="10"/>
  <c r="M119" i="10"/>
  <c r="G119" i="10"/>
  <c r="W119" i="10"/>
  <c r="V119" i="10"/>
  <c r="X119" i="10"/>
  <c r="Z119" i="10"/>
  <c r="Y119" i="10"/>
  <c r="AA119" i="10"/>
  <c r="AD120" i="10" l="1"/>
  <c r="Q120" i="10"/>
  <c r="H120" i="10"/>
  <c r="O120" i="10"/>
  <c r="K120" i="10"/>
  <c r="M120" i="10"/>
  <c r="P120" i="10"/>
  <c r="I120" i="10"/>
  <c r="S120" i="10"/>
  <c r="F120" i="10"/>
  <c r="J120" i="10"/>
  <c r="R120" i="10"/>
  <c r="L120" i="10"/>
  <c r="G120" i="10"/>
  <c r="U120" i="10"/>
  <c r="N120" i="10"/>
  <c r="T120" i="10"/>
  <c r="W120" i="10"/>
  <c r="V120" i="10"/>
  <c r="X120" i="10"/>
  <c r="Y120" i="10"/>
  <c r="Z120" i="10"/>
  <c r="AA120" i="10"/>
  <c r="AC119" i="10"/>
  <c r="E122" i="10"/>
  <c r="D121" i="10"/>
  <c r="AD121" i="10" l="1"/>
  <c r="O121" i="10"/>
  <c r="Q121" i="10"/>
  <c r="H121" i="10"/>
  <c r="R121" i="10"/>
  <c r="I121" i="10"/>
  <c r="S121" i="10"/>
  <c r="L121" i="10"/>
  <c r="U121" i="10"/>
  <c r="T121" i="10"/>
  <c r="F121" i="10"/>
  <c r="J121" i="10"/>
  <c r="G121" i="10"/>
  <c r="K121" i="10"/>
  <c r="P121" i="10"/>
  <c r="N121" i="10"/>
  <c r="M121" i="10"/>
  <c r="W121" i="10"/>
  <c r="V121" i="10"/>
  <c r="X121" i="10"/>
  <c r="Y121" i="10"/>
  <c r="Z121" i="10"/>
  <c r="AA121" i="10"/>
  <c r="D122" i="10"/>
  <c r="E123" i="10"/>
  <c r="AC120" i="10"/>
  <c r="E124" i="10" l="1"/>
  <c r="D123" i="10"/>
  <c r="AC121" i="10"/>
  <c r="AD122" i="10"/>
  <c r="Q122" i="10"/>
  <c r="H122" i="10"/>
  <c r="O122" i="10"/>
  <c r="T122" i="10"/>
  <c r="R122" i="10"/>
  <c r="J122" i="10"/>
  <c r="L122" i="10"/>
  <c r="I122" i="10"/>
  <c r="F122" i="10"/>
  <c r="G122" i="10"/>
  <c r="N122" i="10"/>
  <c r="K122" i="10"/>
  <c r="U122" i="10"/>
  <c r="S122" i="10"/>
  <c r="P122" i="10"/>
  <c r="M122" i="10"/>
  <c r="W122" i="10"/>
  <c r="V122" i="10"/>
  <c r="Y122" i="10"/>
  <c r="Z122" i="10"/>
  <c r="X122" i="10"/>
  <c r="AA122" i="10"/>
  <c r="AC122" i="10" l="1"/>
  <c r="AD123" i="10"/>
  <c r="Q123" i="10"/>
  <c r="H123" i="10"/>
  <c r="O123" i="10"/>
  <c r="F123" i="10"/>
  <c r="G123" i="10"/>
  <c r="N123" i="10"/>
  <c r="S123" i="10"/>
  <c r="L123" i="10"/>
  <c r="T123" i="10"/>
  <c r="P123" i="10"/>
  <c r="M123" i="10"/>
  <c r="K123" i="10"/>
  <c r="I123" i="10"/>
  <c r="J123" i="10"/>
  <c r="U123" i="10"/>
  <c r="R123" i="10"/>
  <c r="W123" i="10"/>
  <c r="V123" i="10"/>
  <c r="Y123" i="10"/>
  <c r="Z123" i="10"/>
  <c r="X123" i="10"/>
  <c r="AA123" i="10"/>
  <c r="E125" i="10"/>
  <c r="D124" i="10"/>
  <c r="AC123" i="10" l="1"/>
  <c r="AD124" i="10"/>
  <c r="Q124" i="10"/>
  <c r="O124" i="10"/>
  <c r="H124" i="10"/>
  <c r="G124" i="10"/>
  <c r="N124" i="10"/>
  <c r="P124" i="10"/>
  <c r="L124" i="10"/>
  <c r="K124" i="10"/>
  <c r="R124" i="10"/>
  <c r="U124" i="10"/>
  <c r="M124" i="10"/>
  <c r="T124" i="10"/>
  <c r="J124" i="10"/>
  <c r="I124" i="10"/>
  <c r="S124" i="10"/>
  <c r="F124" i="10"/>
  <c r="W124" i="10"/>
  <c r="V124" i="10"/>
  <c r="Y124" i="10"/>
  <c r="X124" i="10"/>
  <c r="Z124" i="10"/>
  <c r="AA124" i="10"/>
  <c r="D125" i="10"/>
  <c r="E126" i="10"/>
  <c r="E127" i="10" l="1"/>
  <c r="D126" i="10"/>
  <c r="AD125" i="10"/>
  <c r="O125" i="10"/>
  <c r="Q125" i="10"/>
  <c r="H125" i="10"/>
  <c r="U125" i="10"/>
  <c r="M125" i="10"/>
  <c r="N125" i="10"/>
  <c r="F125" i="10"/>
  <c r="G125" i="10"/>
  <c r="L125" i="10"/>
  <c r="T125" i="10"/>
  <c r="S125" i="10"/>
  <c r="J125" i="10"/>
  <c r="P125" i="10"/>
  <c r="I125" i="10"/>
  <c r="K125" i="10"/>
  <c r="R125" i="10"/>
  <c r="W125" i="10"/>
  <c r="V125" i="10"/>
  <c r="Z125" i="10"/>
  <c r="X125" i="10"/>
  <c r="Y125" i="10"/>
  <c r="AA125" i="10"/>
  <c r="AC124" i="10"/>
  <c r="AD126" i="10" l="1"/>
  <c r="H126" i="10"/>
  <c r="Q126" i="10"/>
  <c r="O126" i="10"/>
  <c r="I126" i="10"/>
  <c r="K126" i="10"/>
  <c r="J126" i="10"/>
  <c r="M126" i="10"/>
  <c r="T126" i="10"/>
  <c r="F126" i="10"/>
  <c r="L126" i="10"/>
  <c r="S126" i="10"/>
  <c r="U126" i="10"/>
  <c r="R126" i="10"/>
  <c r="P126" i="10"/>
  <c r="G126" i="10"/>
  <c r="N126" i="10"/>
  <c r="W126" i="10"/>
  <c r="V126" i="10"/>
  <c r="Y126" i="10"/>
  <c r="Z126" i="10"/>
  <c r="X126" i="10"/>
  <c r="AA126" i="10"/>
  <c r="D127" i="10"/>
  <c r="E128" i="10"/>
  <c r="AC125" i="10"/>
  <c r="E129" i="10" l="1"/>
  <c r="D128" i="10"/>
  <c r="AD127" i="10"/>
  <c r="Q127" i="10"/>
  <c r="H127" i="10"/>
  <c r="O127" i="10"/>
  <c r="U127" i="10"/>
  <c r="N127" i="10"/>
  <c r="J127" i="10"/>
  <c r="G127" i="10"/>
  <c r="R127" i="10"/>
  <c r="T127" i="10"/>
  <c r="L127" i="10"/>
  <c r="K127" i="10"/>
  <c r="M127" i="10"/>
  <c r="I127" i="10"/>
  <c r="P127" i="10"/>
  <c r="F127" i="10"/>
  <c r="S127" i="10"/>
  <c r="W127" i="10"/>
  <c r="V127" i="10"/>
  <c r="Y127" i="10"/>
  <c r="Z127" i="10"/>
  <c r="X127" i="10"/>
  <c r="AA127" i="10"/>
  <c r="AC126" i="10"/>
  <c r="AC127" i="10" l="1"/>
  <c r="AD128" i="10"/>
  <c r="Q128" i="10"/>
  <c r="O128" i="10"/>
  <c r="H128" i="10"/>
  <c r="T128" i="10"/>
  <c r="P128" i="10"/>
  <c r="L128" i="10"/>
  <c r="I128" i="10"/>
  <c r="R128" i="10"/>
  <c r="K128" i="10"/>
  <c r="S128" i="10"/>
  <c r="F128" i="10"/>
  <c r="M128" i="10"/>
  <c r="N128" i="10"/>
  <c r="U128" i="10"/>
  <c r="G128" i="10"/>
  <c r="J128" i="10"/>
  <c r="W128" i="10"/>
  <c r="V128" i="10"/>
  <c r="Z128" i="10"/>
  <c r="X128" i="10"/>
  <c r="Y128" i="10"/>
  <c r="AA128" i="10"/>
  <c r="D129" i="10"/>
  <c r="E130" i="10"/>
  <c r="AD129" i="10" l="1"/>
  <c r="Q129" i="10"/>
  <c r="H129" i="10"/>
  <c r="O129" i="10"/>
  <c r="T129" i="10"/>
  <c r="P129" i="10"/>
  <c r="N129" i="10"/>
  <c r="F129" i="10"/>
  <c r="K129" i="10"/>
  <c r="S129" i="10"/>
  <c r="L129" i="10"/>
  <c r="U129" i="10"/>
  <c r="R129" i="10"/>
  <c r="J129" i="10"/>
  <c r="G129" i="10"/>
  <c r="M129" i="10"/>
  <c r="I129" i="10"/>
  <c r="W129" i="10"/>
  <c r="V129" i="10"/>
  <c r="Z129" i="10"/>
  <c r="Y129" i="10"/>
  <c r="X129" i="10"/>
  <c r="AA129" i="10"/>
  <c r="AC128" i="10"/>
  <c r="D130" i="10"/>
  <c r="E131" i="10"/>
  <c r="AD130" i="10" l="1"/>
  <c r="O130" i="10"/>
  <c r="H130" i="10"/>
  <c r="Q130" i="10"/>
  <c r="S130" i="10"/>
  <c r="I130" i="10"/>
  <c r="U130" i="10"/>
  <c r="G130" i="10"/>
  <c r="N130" i="10"/>
  <c r="F130" i="10"/>
  <c r="L130" i="10"/>
  <c r="R130" i="10"/>
  <c r="T130" i="10"/>
  <c r="J130" i="10"/>
  <c r="P130" i="10"/>
  <c r="K130" i="10"/>
  <c r="M130" i="10"/>
  <c r="W130" i="10"/>
  <c r="V130" i="10"/>
  <c r="Z130" i="10"/>
  <c r="Y130" i="10"/>
  <c r="X130" i="10"/>
  <c r="AA130" i="10"/>
  <c r="AC129" i="10"/>
  <c r="D131" i="10"/>
  <c r="E132" i="10"/>
  <c r="E133" i="10" l="1"/>
  <c r="D132" i="10"/>
  <c r="AD131" i="10"/>
  <c r="H131" i="10"/>
  <c r="Q131" i="10"/>
  <c r="O131" i="10"/>
  <c r="T131" i="10"/>
  <c r="J131" i="10"/>
  <c r="I131" i="10"/>
  <c r="S131" i="10"/>
  <c r="N131" i="10"/>
  <c r="F131" i="10"/>
  <c r="P131" i="10"/>
  <c r="U131" i="10"/>
  <c r="R131" i="10"/>
  <c r="M131" i="10"/>
  <c r="L131" i="10"/>
  <c r="G131" i="10"/>
  <c r="K131" i="10"/>
  <c r="W131" i="10"/>
  <c r="V131" i="10"/>
  <c r="X131" i="10"/>
  <c r="Z131" i="10"/>
  <c r="Y131" i="10"/>
  <c r="AA131" i="10"/>
  <c r="AC130" i="10"/>
  <c r="AC131" i="10" l="1"/>
  <c r="AD132" i="10"/>
  <c r="H132" i="10"/>
  <c r="O132" i="10"/>
  <c r="Q132" i="10"/>
  <c r="P132" i="10"/>
  <c r="R132" i="10"/>
  <c r="U132" i="10"/>
  <c r="L132" i="10"/>
  <c r="F132" i="10"/>
  <c r="G132" i="10"/>
  <c r="K132" i="10"/>
  <c r="I132" i="10"/>
  <c r="M132" i="10"/>
  <c r="N132" i="10"/>
  <c r="S132" i="10"/>
  <c r="J132" i="10"/>
  <c r="T132" i="10"/>
  <c r="W132" i="10"/>
  <c r="V132" i="10"/>
  <c r="X132" i="10"/>
  <c r="Z132" i="10"/>
  <c r="Y132" i="10"/>
  <c r="AA132" i="10"/>
  <c r="E134" i="10"/>
  <c r="D133" i="10"/>
  <c r="AC132" i="10" l="1"/>
  <c r="AD133" i="10"/>
  <c r="O133" i="10"/>
  <c r="H133" i="10"/>
  <c r="Q133" i="10"/>
  <c r="P133" i="10"/>
  <c r="R133" i="10"/>
  <c r="U133" i="10"/>
  <c r="J133" i="10"/>
  <c r="G133" i="10"/>
  <c r="K133" i="10"/>
  <c r="I133" i="10"/>
  <c r="F133" i="10"/>
  <c r="T133" i="10"/>
  <c r="M133" i="10"/>
  <c r="S133" i="10"/>
  <c r="L133" i="10"/>
  <c r="N133" i="10"/>
  <c r="W133" i="10"/>
  <c r="V133" i="10"/>
  <c r="X133" i="10"/>
  <c r="Y133" i="10"/>
  <c r="Z133" i="10"/>
  <c r="AA133" i="10"/>
  <c r="D134" i="10"/>
  <c r="E135" i="10"/>
  <c r="AC133" i="10" l="1"/>
  <c r="E136" i="10"/>
  <c r="D135" i="10"/>
  <c r="AD134" i="10"/>
  <c r="Q134" i="10"/>
  <c r="H134" i="10"/>
  <c r="O134" i="10"/>
  <c r="S134" i="10"/>
  <c r="F134" i="10"/>
  <c r="P134" i="10"/>
  <c r="K134" i="10"/>
  <c r="U134" i="10"/>
  <c r="R134" i="10"/>
  <c r="N134" i="10"/>
  <c r="I134" i="10"/>
  <c r="T134" i="10"/>
  <c r="J134" i="10"/>
  <c r="G134" i="10"/>
  <c r="M134" i="10"/>
  <c r="L134" i="10"/>
  <c r="W134" i="10"/>
  <c r="V134" i="10"/>
  <c r="X134" i="10"/>
  <c r="Z134" i="10"/>
  <c r="Y134" i="10"/>
  <c r="AA134" i="10"/>
  <c r="D136" i="10" l="1"/>
  <c r="E137" i="10"/>
  <c r="AD135" i="10"/>
  <c r="O135" i="10"/>
  <c r="Q135" i="10"/>
  <c r="H135" i="10"/>
  <c r="F135" i="10"/>
  <c r="T135" i="10"/>
  <c r="N135" i="10"/>
  <c r="U135" i="10"/>
  <c r="I135" i="10"/>
  <c r="J135" i="10"/>
  <c r="G135" i="10"/>
  <c r="P135" i="10"/>
  <c r="S135" i="10"/>
  <c r="M135" i="10"/>
  <c r="L135" i="10"/>
  <c r="K135" i="10"/>
  <c r="R135" i="10"/>
  <c r="W135" i="10"/>
  <c r="V135" i="10"/>
  <c r="Z135" i="10"/>
  <c r="Y135" i="10"/>
  <c r="X135" i="10"/>
  <c r="AA135" i="10"/>
  <c r="AC134" i="10"/>
  <c r="AC135" i="10" l="1"/>
  <c r="E138" i="10"/>
  <c r="D137" i="10"/>
  <c r="AD136" i="10"/>
  <c r="H136" i="10"/>
  <c r="Q136" i="10"/>
  <c r="O136" i="10"/>
  <c r="N136" i="10"/>
  <c r="I136" i="10"/>
  <c r="S136" i="10"/>
  <c r="J136" i="10"/>
  <c r="F136" i="10"/>
  <c r="P136" i="10"/>
  <c r="U136" i="10"/>
  <c r="M136" i="10"/>
  <c r="T136" i="10"/>
  <c r="L136" i="10"/>
  <c r="R136" i="10"/>
  <c r="G136" i="10"/>
  <c r="K136" i="10"/>
  <c r="W136" i="10"/>
  <c r="V136" i="10"/>
  <c r="Y136" i="10"/>
  <c r="Z136" i="10"/>
  <c r="X136" i="10"/>
  <c r="AA136" i="10"/>
  <c r="AC136" i="10" l="1"/>
  <c r="AD137" i="10"/>
  <c r="H137" i="10"/>
  <c r="O137" i="10"/>
  <c r="Q137" i="10"/>
  <c r="G137" i="10"/>
  <c r="M137" i="10"/>
  <c r="P137" i="10"/>
  <c r="U137" i="10"/>
  <c r="R137" i="10"/>
  <c r="L137" i="10"/>
  <c r="K137" i="10"/>
  <c r="S137" i="10"/>
  <c r="N137" i="10"/>
  <c r="F137" i="10"/>
  <c r="I137" i="10"/>
  <c r="T137" i="10"/>
  <c r="J137" i="10"/>
  <c r="W137" i="10"/>
  <c r="V137" i="10"/>
  <c r="Z137" i="10"/>
  <c r="X137" i="10"/>
  <c r="Y137" i="10"/>
  <c r="AA137" i="10"/>
  <c r="D138" i="10"/>
  <c r="E139" i="10"/>
  <c r="D139" i="10" s="1"/>
  <c r="AD138" i="10" l="1"/>
  <c r="O138" i="10"/>
  <c r="Q138" i="10"/>
  <c r="H138" i="10"/>
  <c r="U138" i="10"/>
  <c r="K138" i="10"/>
  <c r="I138" i="10"/>
  <c r="R138" i="10"/>
  <c r="N138" i="10"/>
  <c r="J138" i="10"/>
  <c r="S138" i="10"/>
  <c r="M138" i="10"/>
  <c r="F138" i="10"/>
  <c r="G138" i="10"/>
  <c r="L138" i="10"/>
  <c r="T138" i="10"/>
  <c r="P138" i="10"/>
  <c r="W138" i="10"/>
  <c r="V138" i="10"/>
  <c r="X138" i="10"/>
  <c r="Y138" i="10"/>
  <c r="Z138" i="10"/>
  <c r="AA138" i="10"/>
  <c r="AC137" i="10"/>
  <c r="AD139" i="10"/>
  <c r="Q139" i="10"/>
  <c r="O139" i="10"/>
  <c r="H139" i="10"/>
  <c r="J139" i="10"/>
  <c r="F139" i="10"/>
  <c r="K139" i="10"/>
  <c r="M139" i="10"/>
  <c r="N139" i="10"/>
  <c r="T139" i="10"/>
  <c r="R139" i="10"/>
  <c r="L139" i="10"/>
  <c r="S139" i="10"/>
  <c r="P139" i="10"/>
  <c r="G139" i="10"/>
  <c r="U139" i="10"/>
  <c r="I139" i="10"/>
  <c r="W139" i="10"/>
  <c r="V139" i="10"/>
  <c r="X139" i="10"/>
  <c r="Z139" i="10"/>
  <c r="Y139" i="10"/>
  <c r="AA139" i="10"/>
  <c r="AC139" i="10" l="1"/>
  <c r="AC138" i="10"/>
</calcChain>
</file>

<file path=xl/sharedStrings.xml><?xml version="1.0" encoding="utf-8"?>
<sst xmlns="http://schemas.openxmlformats.org/spreadsheetml/2006/main" count="147" uniqueCount="58">
  <si>
    <t>v_M (cm/s) for 160 neV</t>
  </si>
  <si>
    <t>tau_n (s)</t>
  </si>
  <si>
    <t>Lambda (cm)</t>
  </si>
  <si>
    <t>f</t>
  </si>
  <si>
    <t>k</t>
  </si>
  <si>
    <t>v_step (cm/s)</t>
  </si>
  <si>
    <t>v (cm/s)</t>
  </si>
  <si>
    <t>t (s)</t>
  </si>
  <si>
    <t>t_step (s)</t>
  </si>
  <si>
    <t>N_0v</t>
  </si>
  <si>
    <t>Sum_v</t>
  </si>
  <si>
    <t>V (neV)</t>
  </si>
  <si>
    <t>Circ/4*Vol</t>
  </si>
  <si>
    <t>Gap</t>
  </si>
  <si>
    <t>E (nev)</t>
  </si>
  <si>
    <t>qd</t>
  </si>
  <si>
    <t>Mertzbacher</t>
  </si>
  <si>
    <t>Clark</t>
  </si>
  <si>
    <t>V</t>
  </si>
  <si>
    <t>E</t>
  </si>
  <si>
    <t>2m/h_bar^2</t>
  </si>
  <si>
    <t>neV</t>
  </si>
  <si>
    <t>q</t>
  </si>
  <si>
    <t>1/nm</t>
  </si>
  <si>
    <t>d</t>
  </si>
  <si>
    <t>nm</t>
  </si>
  <si>
    <t>kd</t>
  </si>
  <si>
    <t>coshqd</t>
  </si>
  <si>
    <t>sinhqd</t>
  </si>
  <si>
    <t>Plus</t>
  </si>
  <si>
    <t>Minus</t>
  </si>
  <si>
    <t>cos(theta)</t>
  </si>
  <si>
    <t>dcos(theta)</t>
  </si>
  <si>
    <t>T*cos(theta)</t>
  </si>
  <si>
    <t>mu_T(E)</t>
  </si>
  <si>
    <t>P_Wall</t>
  </si>
  <si>
    <t>V(nev)</t>
  </si>
  <si>
    <t>P_3</t>
  </si>
  <si>
    <t>P_b</t>
  </si>
  <si>
    <t>P_n</t>
  </si>
  <si>
    <t>mu_wall</t>
  </si>
  <si>
    <t>mu_b</t>
  </si>
  <si>
    <t>Sum</t>
  </si>
  <si>
    <t>v^2</t>
  </si>
  <si>
    <t>Storage Time</t>
  </si>
  <si>
    <t>Error</t>
  </si>
  <si>
    <t>Chi-Square</t>
  </si>
  <si>
    <t>Data (15K)</t>
  </si>
  <si>
    <t>Sum/DOF</t>
  </si>
  <si>
    <t>3He Partial Time</t>
  </si>
  <si>
    <t>Sum_Load</t>
  </si>
  <si>
    <t>Sum_Store</t>
  </si>
  <si>
    <t>a_hole-guide (cm^2)</t>
    <phoneticPr fontId="1" type="noConversion"/>
  </si>
  <si>
    <t>a_hole-valve (cm^2)</t>
    <phoneticPr fontId="1" type="noConversion"/>
  </si>
  <si>
    <t>P_holev</t>
    <phoneticPr fontId="1" type="noConversion"/>
  </si>
  <si>
    <t>P_holeg</t>
    <phoneticPr fontId="1" type="noConversion"/>
  </si>
  <si>
    <t>Vol-fill (cm^3)</t>
    <phoneticPr fontId="1" type="noConversion"/>
  </si>
  <si>
    <t>Vol-store (cm^3)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</si>
</sst>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7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Cell Loss Probabilities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7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160 neV Potential</a:t>
            </a:r>
          </a:p>
        </c:rich>
      </c:tx>
      <c:layout>
        <c:manualLayout>
          <c:xMode val="edge"/>
          <c:yMode val="edge"/>
          <c:x val="0.36960570829209199"/>
          <c:y val="3.686635944700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79649679056"/>
          <c:y val="0.31336476041537698"/>
          <c:w val="0.59099396542503901"/>
          <c:h val="0.41013917172012598"/>
        </c:manualLayout>
      </c:layout>
      <c:scatterChart>
        <c:scatterStyle val="smoothMarker"/>
        <c:varyColors val="0"/>
        <c:ser>
          <c:idx val="0"/>
          <c:order val="0"/>
          <c:tx>
            <c:v>Wall Loss f=10^-4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Wall_Loss_Prob_20L!$E$13:$Z$13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Wall_Loss_Prob_20L!$E$15:$Z$15</c:f>
              <c:numCache>
                <c:formatCode>General</c:formatCode>
                <c:ptCount val="22"/>
                <c:pt idx="0" formatCode="0.00E+00">
                  <c:v>1.0047661998305795E-6</c:v>
                </c:pt>
                <c:pt idx="1">
                  <c:v>4.0264865413716913E-6</c:v>
                </c:pt>
                <c:pt idx="2">
                  <c:v>9.0876730233597784E-6</c:v>
                </c:pt>
                <c:pt idx="3">
                  <c:v>1.6226686983423263E-5</c:v>
                </c:pt>
                <c:pt idx="4">
                  <c:v>2.5499069359414897E-5</c:v>
                </c:pt>
                <c:pt idx="5">
                  <c:v>3.6979549396715417E-5</c:v>
                </c:pt>
                <c:pt idx="6">
                  <c:v>5.0764903347907766E-5</c:v>
                </c:pt>
                <c:pt idx="7">
                  <c:v>6.6977926276216718E-5</c:v>
                </c:pt>
                <c:pt idx="8">
                  <c:v>8.5772917456561628E-5</c:v>
                </c:pt>
                <c:pt idx="9">
                  <c:v>1.0734329487651171E-4</c:v>
                </c:pt>
                <c:pt idx="10">
                  <c:v>1.3193230412036777E-4</c:v>
                </c:pt>
                <c:pt idx="11">
                  <c:v>1.5984837885939804E-4</c:v>
                </c:pt>
                <c:pt idx="12">
                  <c:v>1.9148775615000836E-4</c:v>
                </c:pt>
                <c:pt idx="13">
                  <c:v>2.2736889177213572E-4</c:v>
                </c:pt>
                <c:pt idx="14">
                  <c:v>2.6818704358636561E-4</c:v>
                </c:pt>
                <c:pt idx="15">
                  <c:v>3.1490546874819156E-4</c:v>
                </c:pt>
                <c:pt idx="16">
                  <c:v>3.6891833001570604E-4</c:v>
                </c:pt>
                <c:pt idx="17">
                  <c:v>4.3236868483178311E-4</c:v>
                </c:pt>
                <c:pt idx="18">
                  <c:v>5.088509430347443E-4</c:v>
                </c:pt>
                <c:pt idx="19">
                  <c:v>6.0528201945363495E-4</c:v>
                </c:pt>
                <c:pt idx="20">
                  <c:v>7.3883355964966466E-4</c:v>
                </c:pt>
                <c:pt idx="21">
                  <c:v>1.0050705281550436E-3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8-534E-898B-C88AF4196DAB}"/>
            </c:ext>
          </c:extLst>
        </c:ser>
        <c:ser>
          <c:idx val="1"/>
          <c:order val="1"/>
          <c:tx>
            <c:v>3He tau=500 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Wall_Loss_Prob_20L!$E$13:$Z$13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Wall_Loss_Prob_20L!$E$17:$Z$17</c:f>
              <c:numCache>
                <c:formatCode>General</c:formatCode>
                <c:ptCount val="22"/>
                <c:pt idx="0">
                  <c:v>1.0000000000000001E-9</c:v>
                </c:pt>
                <c:pt idx="1">
                  <c:v>1.0000000000000001E-9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1.0000000000000001E-9</c:v>
                </c:pt>
                <c:pt idx="5">
                  <c:v>1.0000000000000001E-9</c:v>
                </c:pt>
                <c:pt idx="6">
                  <c:v>1.0000000000000001E-9</c:v>
                </c:pt>
                <c:pt idx="7">
                  <c:v>1.0000000000000001E-9</c:v>
                </c:pt>
                <c:pt idx="8">
                  <c:v>1.0000000000000001E-9</c:v>
                </c:pt>
                <c:pt idx="9">
                  <c:v>1.0000000000000001E-9</c:v>
                </c:pt>
                <c:pt idx="10">
                  <c:v>1.0000000000000001E-9</c:v>
                </c:pt>
                <c:pt idx="11">
                  <c:v>1.0000000000000001E-9</c:v>
                </c:pt>
                <c:pt idx="12">
                  <c:v>1.0000000000000001E-9</c:v>
                </c:pt>
                <c:pt idx="13">
                  <c:v>1.0000000000000001E-9</c:v>
                </c:pt>
                <c:pt idx="14">
                  <c:v>1.0000000000000001E-9</c:v>
                </c:pt>
                <c:pt idx="15">
                  <c:v>1.0000000000000001E-9</c:v>
                </c:pt>
                <c:pt idx="16">
                  <c:v>1.0000000000000001E-9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1.0000000000000001E-9</c:v>
                </c:pt>
                <c:pt idx="20">
                  <c:v>1.0000000000000001E-9</c:v>
                </c:pt>
                <c:pt idx="21">
                  <c:v>1.0000000000000001E-9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8-534E-898B-C88AF4196DAB}"/>
            </c:ext>
          </c:extLst>
        </c:ser>
        <c:ser>
          <c:idx val="2"/>
          <c:order val="2"/>
          <c:tx>
            <c:v>Barrier d=70 nm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Wall_Loss_Prob_20L!$E$13:$Z$13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Wall_Loss_Prob_20L!$E$19:$Z$19</c:f>
              <c:numCache>
                <c:formatCode>General</c:formatCode>
                <c:ptCount val="22"/>
                <c:pt idx="0">
                  <c:v>1.5106892399228642E-17</c:v>
                </c:pt>
                <c:pt idx="1">
                  <c:v>1.2937867622476479E-16</c:v>
                </c:pt>
                <c:pt idx="2">
                  <c:v>4.8994893711003785E-16</c:v>
                </c:pt>
                <c:pt idx="3">
                  <c:v>1.3690543761512021E-15</c:v>
                </c:pt>
                <c:pt idx="4">
                  <c:v>3.3224834959571376E-15</c:v>
                </c:pt>
                <c:pt idx="5">
                  <c:v>7.550496215107105E-15</c:v>
                </c:pt>
                <c:pt idx="6">
                  <c:v>1.6772331645241426E-14</c:v>
                </c:pt>
                <c:pt idx="7">
                  <c:v>3.7465249080656926E-14</c:v>
                </c:pt>
                <c:pt idx="8">
                  <c:v>8.593915298708952E-14</c:v>
                </c:pt>
                <c:pt idx="9">
                  <c:v>2.058985502043453E-13</c:v>
                </c:pt>
                <c:pt idx="10">
                  <c:v>5.2292620963375406E-13</c:v>
                </c:pt>
                <c:pt idx="11">
                  <c:v>1.4273811162831337E-12</c:v>
                </c:pt>
                <c:pt idx="12">
                  <c:v>4.2453777043013341E-12</c:v>
                </c:pt>
                <c:pt idx="13">
                  <c:v>1.3961572194481079E-11</c:v>
                </c:pt>
                <c:pt idx="14">
                  <c:v>5.1626451010030909E-11</c:v>
                </c:pt>
                <c:pt idx="15">
                  <c:v>2.1909219010700259E-10</c:v>
                </c:pt>
                <c:pt idx="16">
                  <c:v>1.0959509770154049E-9</c:v>
                </c:pt>
                <c:pt idx="17">
                  <c:v>6.7064050425176152E-9</c:v>
                </c:pt>
                <c:pt idx="18">
                  <c:v>5.3075886579177176E-8</c:v>
                </c:pt>
                <c:pt idx="19">
                  <c:v>5.9570940521236036E-7</c:v>
                </c:pt>
                <c:pt idx="20">
                  <c:v>1.1326790868894257E-5</c:v>
                </c:pt>
                <c:pt idx="21">
                  <c:v>5.7809280791421404E-4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48-534E-898B-C88AF4196DAB}"/>
            </c:ext>
          </c:extLst>
        </c:ser>
        <c:ser>
          <c:idx val="3"/>
          <c:order val="3"/>
          <c:tx>
            <c:v>Hole A=1 cm^2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Wall_Loss_Prob_20L!$E$13:$Z$13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Wall_Loss_Prob_20L!$E$21:$Z$21</c:f>
              <c:numCache>
                <c:formatCode>General</c:formatCode>
                <c:ptCount val="22"/>
                <c:pt idx="0">
                  <c:v>1.8749999999999999E-3</c:v>
                </c:pt>
                <c:pt idx="1">
                  <c:v>3.7499999999999999E-3</c:v>
                </c:pt>
                <c:pt idx="2">
                  <c:v>5.6249999999999998E-3</c:v>
                </c:pt>
                <c:pt idx="3">
                  <c:v>7.4999999999999997E-3</c:v>
                </c:pt>
                <c:pt idx="4">
                  <c:v>9.3749999999999997E-3</c:v>
                </c:pt>
                <c:pt idx="5">
                  <c:v>1.125E-2</c:v>
                </c:pt>
                <c:pt idx="6">
                  <c:v>1.3125E-2</c:v>
                </c:pt>
                <c:pt idx="7">
                  <c:v>1.4999999999999999E-2</c:v>
                </c:pt>
                <c:pt idx="8">
                  <c:v>1.6875000000000001E-2</c:v>
                </c:pt>
                <c:pt idx="9">
                  <c:v>1.8749999999999999E-2</c:v>
                </c:pt>
                <c:pt idx="10">
                  <c:v>2.0625000000000001E-2</c:v>
                </c:pt>
                <c:pt idx="11">
                  <c:v>2.2499999999999999E-2</c:v>
                </c:pt>
                <c:pt idx="12">
                  <c:v>2.4375000000000001E-2</c:v>
                </c:pt>
                <c:pt idx="13">
                  <c:v>2.6249999999999999E-2</c:v>
                </c:pt>
                <c:pt idx="14">
                  <c:v>2.8125000000000001E-2</c:v>
                </c:pt>
                <c:pt idx="15">
                  <c:v>0.03</c:v>
                </c:pt>
                <c:pt idx="16">
                  <c:v>3.1875000000000001E-2</c:v>
                </c:pt>
                <c:pt idx="17">
                  <c:v>3.3750000000000002E-2</c:v>
                </c:pt>
                <c:pt idx="18">
                  <c:v>3.5624999999999997E-2</c:v>
                </c:pt>
                <c:pt idx="19">
                  <c:v>3.7499999999999999E-2</c:v>
                </c:pt>
                <c:pt idx="20">
                  <c:v>3.9375E-2</c:v>
                </c:pt>
                <c:pt idx="21">
                  <c:v>4.1250000000000002E-2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48-534E-898B-C88AF4196DAB}"/>
            </c:ext>
          </c:extLst>
        </c:ser>
        <c:ser>
          <c:idx val="4"/>
          <c:order val="4"/>
          <c:tx>
            <c:v>Neutron Decay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Wall_Loss_Prob_20L!$E$13:$Z$13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Wall_Loss_Prob_20L!$E$23:$Z$23</c:f>
              <c:numCache>
                <c:formatCode>General</c:formatCode>
                <c:ptCount val="22"/>
                <c:pt idx="0">
                  <c:v>1.1389521640091116E-3</c:v>
                </c:pt>
                <c:pt idx="1">
                  <c:v>1.1389521640091116E-3</c:v>
                </c:pt>
                <c:pt idx="2">
                  <c:v>1.1389521640091116E-3</c:v>
                </c:pt>
                <c:pt idx="3">
                  <c:v>1.1389521640091116E-3</c:v>
                </c:pt>
                <c:pt idx="4">
                  <c:v>1.1389521640091116E-3</c:v>
                </c:pt>
                <c:pt idx="5">
                  <c:v>1.1389521640091116E-3</c:v>
                </c:pt>
                <c:pt idx="6">
                  <c:v>1.1389521640091116E-3</c:v>
                </c:pt>
                <c:pt idx="7">
                  <c:v>1.1389521640091116E-3</c:v>
                </c:pt>
                <c:pt idx="8">
                  <c:v>1.1389521640091116E-3</c:v>
                </c:pt>
                <c:pt idx="9">
                  <c:v>1.1389521640091116E-3</c:v>
                </c:pt>
                <c:pt idx="10">
                  <c:v>1.1389521640091116E-3</c:v>
                </c:pt>
                <c:pt idx="11">
                  <c:v>1.1389521640091116E-3</c:v>
                </c:pt>
                <c:pt idx="12">
                  <c:v>1.1389521640091116E-3</c:v>
                </c:pt>
                <c:pt idx="13">
                  <c:v>1.1389521640091116E-3</c:v>
                </c:pt>
                <c:pt idx="14">
                  <c:v>1.1389521640091116E-3</c:v>
                </c:pt>
                <c:pt idx="15">
                  <c:v>1.1389521640091116E-3</c:v>
                </c:pt>
                <c:pt idx="16">
                  <c:v>1.1389521640091116E-3</c:v>
                </c:pt>
                <c:pt idx="17">
                  <c:v>1.1389521640091116E-3</c:v>
                </c:pt>
                <c:pt idx="18">
                  <c:v>1.1389521640091116E-3</c:v>
                </c:pt>
                <c:pt idx="19">
                  <c:v>1.1389521640091116E-3</c:v>
                </c:pt>
                <c:pt idx="20">
                  <c:v>1.1389521640091116E-3</c:v>
                </c:pt>
                <c:pt idx="21">
                  <c:v>1.1389521640091116E-3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48-534E-898B-C88AF419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58888"/>
        <c:axId val="552867240"/>
      </c:scatterChart>
      <c:valAx>
        <c:axId val="55285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 (cm/s)</a:t>
                </a:r>
              </a:p>
            </c:rich>
          </c:tx>
          <c:layout>
            <c:manualLayout>
              <c:xMode val="edge"/>
              <c:yMode val="edge"/>
              <c:x val="0.33958694656601301"/>
              <c:y val="0.8479280815704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867240"/>
        <c:crosses val="autoZero"/>
        <c:crossBetween val="midCat"/>
      </c:valAx>
      <c:valAx>
        <c:axId val="55286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4390243902439001E-2"/>
              <c:y val="0.36405602525490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8588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47783309450301"/>
          <c:y val="0.35483943539315599"/>
          <c:w val="0.22138821999970401"/>
          <c:h val="0.32718966580790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7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Cell Loss Probabilities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7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160 neV Potential</a:t>
            </a:r>
          </a:p>
        </c:rich>
      </c:tx>
      <c:layout>
        <c:manualLayout>
          <c:xMode val="edge"/>
          <c:yMode val="edge"/>
          <c:x val="0.36960570829209199"/>
          <c:y val="3.66972477064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79649679056"/>
          <c:y val="0.311926081510354"/>
          <c:w val="0.59099396542503901"/>
          <c:h val="0.412843343175469"/>
        </c:manualLayout>
      </c:layout>
      <c:scatterChart>
        <c:scatterStyle val="smoothMarker"/>
        <c:varyColors val="0"/>
        <c:ser>
          <c:idx val="0"/>
          <c:order val="0"/>
          <c:tx>
            <c:v>Wall Loss f=10^-4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Wall_Loss_Prob_20L!$E$11:$Z$11</c:f>
              <c:numCache>
                <c:formatCode>0.0</c:formatCode>
                <c:ptCount val="22"/>
                <c:pt idx="0">
                  <c:v>0.32669506022595907</c:v>
                </c:pt>
                <c:pt idx="1">
                  <c:v>1.3067802409038363</c:v>
                </c:pt>
                <c:pt idx="2">
                  <c:v>2.9402555420336314</c:v>
                </c:pt>
                <c:pt idx="3">
                  <c:v>5.2271209636153451</c:v>
                </c:pt>
                <c:pt idx="4">
                  <c:v>8.167376505648976</c:v>
                </c:pt>
                <c:pt idx="5">
                  <c:v>11.761022168134526</c:v>
                </c:pt>
                <c:pt idx="6">
                  <c:v>16.008057951071994</c:v>
                </c:pt>
                <c:pt idx="7">
                  <c:v>20.90848385446138</c:v>
                </c:pt>
                <c:pt idx="8">
                  <c:v>26.462299878302684</c:v>
                </c:pt>
                <c:pt idx="9">
                  <c:v>32.669506022595904</c:v>
                </c:pt>
                <c:pt idx="10">
                  <c:v>39.530102287341045</c:v>
                </c:pt>
                <c:pt idx="11">
                  <c:v>47.044088672538102</c:v>
                </c:pt>
                <c:pt idx="12">
                  <c:v>55.211465178187076</c:v>
                </c:pt>
                <c:pt idx="13">
                  <c:v>64.032231804287974</c:v>
                </c:pt>
                <c:pt idx="14">
                  <c:v>73.506388550840782</c:v>
                </c:pt>
                <c:pt idx="15">
                  <c:v>83.633935417845521</c:v>
                </c:pt>
                <c:pt idx="16">
                  <c:v>94.414872405302162</c:v>
                </c:pt>
                <c:pt idx="17">
                  <c:v>105.84919951321073</c:v>
                </c:pt>
                <c:pt idx="18">
                  <c:v>117.93691674157121</c:v>
                </c:pt>
                <c:pt idx="19">
                  <c:v>130.67802409038362</c:v>
                </c:pt>
                <c:pt idx="20">
                  <c:v>144.07252155964792</c:v>
                </c:pt>
                <c:pt idx="21">
                  <c:v>158.12040914936418</c:v>
                </c:pt>
              </c:numCache>
            </c:numRef>
          </c:xVal>
          <c:yVal>
            <c:numRef>
              <c:f>Wall_Loss_Prob_20L!$E$15:$Z$15</c:f>
              <c:numCache>
                <c:formatCode>General</c:formatCode>
                <c:ptCount val="22"/>
                <c:pt idx="0" formatCode="0.00E+00">
                  <c:v>1.0047661998305795E-6</c:v>
                </c:pt>
                <c:pt idx="1">
                  <c:v>4.0264865413716913E-6</c:v>
                </c:pt>
                <c:pt idx="2">
                  <c:v>9.0876730233597784E-6</c:v>
                </c:pt>
                <c:pt idx="3">
                  <c:v>1.6226686983423263E-5</c:v>
                </c:pt>
                <c:pt idx="4">
                  <c:v>2.5499069359414897E-5</c:v>
                </c:pt>
                <c:pt idx="5">
                  <c:v>3.6979549396715417E-5</c:v>
                </c:pt>
                <c:pt idx="6">
                  <c:v>5.0764903347907766E-5</c:v>
                </c:pt>
                <c:pt idx="7">
                  <c:v>6.6977926276216718E-5</c:v>
                </c:pt>
                <c:pt idx="8">
                  <c:v>8.5772917456561628E-5</c:v>
                </c:pt>
                <c:pt idx="9">
                  <c:v>1.0734329487651171E-4</c:v>
                </c:pt>
                <c:pt idx="10">
                  <c:v>1.3193230412036777E-4</c:v>
                </c:pt>
                <c:pt idx="11">
                  <c:v>1.5984837885939804E-4</c:v>
                </c:pt>
                <c:pt idx="12">
                  <c:v>1.9148775615000836E-4</c:v>
                </c:pt>
                <c:pt idx="13">
                  <c:v>2.2736889177213572E-4</c:v>
                </c:pt>
                <c:pt idx="14">
                  <c:v>2.6818704358636561E-4</c:v>
                </c:pt>
                <c:pt idx="15">
                  <c:v>3.1490546874819156E-4</c:v>
                </c:pt>
                <c:pt idx="16">
                  <c:v>3.6891833001570604E-4</c:v>
                </c:pt>
                <c:pt idx="17">
                  <c:v>4.3236868483178311E-4</c:v>
                </c:pt>
                <c:pt idx="18">
                  <c:v>5.088509430347443E-4</c:v>
                </c:pt>
                <c:pt idx="19">
                  <c:v>6.0528201945363495E-4</c:v>
                </c:pt>
                <c:pt idx="20">
                  <c:v>7.3883355964966466E-4</c:v>
                </c:pt>
                <c:pt idx="21">
                  <c:v>1.0050705281550436E-3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A-4E47-88C1-4E7EA4C44B65}"/>
            </c:ext>
          </c:extLst>
        </c:ser>
        <c:ser>
          <c:idx val="1"/>
          <c:order val="1"/>
          <c:tx>
            <c:v>3He tau=500 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Wall_Loss_Prob_20L!$E$11:$Z$11</c:f>
              <c:numCache>
                <c:formatCode>0.0</c:formatCode>
                <c:ptCount val="22"/>
                <c:pt idx="0">
                  <c:v>0.32669506022595907</c:v>
                </c:pt>
                <c:pt idx="1">
                  <c:v>1.3067802409038363</c:v>
                </c:pt>
                <c:pt idx="2">
                  <c:v>2.9402555420336314</c:v>
                </c:pt>
                <c:pt idx="3">
                  <c:v>5.2271209636153451</c:v>
                </c:pt>
                <c:pt idx="4">
                  <c:v>8.167376505648976</c:v>
                </c:pt>
                <c:pt idx="5">
                  <c:v>11.761022168134526</c:v>
                </c:pt>
                <c:pt idx="6">
                  <c:v>16.008057951071994</c:v>
                </c:pt>
                <c:pt idx="7">
                  <c:v>20.90848385446138</c:v>
                </c:pt>
                <c:pt idx="8">
                  <c:v>26.462299878302684</c:v>
                </c:pt>
                <c:pt idx="9">
                  <c:v>32.669506022595904</c:v>
                </c:pt>
                <c:pt idx="10">
                  <c:v>39.530102287341045</c:v>
                </c:pt>
                <c:pt idx="11">
                  <c:v>47.044088672538102</c:v>
                </c:pt>
                <c:pt idx="12">
                  <c:v>55.211465178187076</c:v>
                </c:pt>
                <c:pt idx="13">
                  <c:v>64.032231804287974</c:v>
                </c:pt>
                <c:pt idx="14">
                  <c:v>73.506388550840782</c:v>
                </c:pt>
                <c:pt idx="15">
                  <c:v>83.633935417845521</c:v>
                </c:pt>
                <c:pt idx="16">
                  <c:v>94.414872405302162</c:v>
                </c:pt>
                <c:pt idx="17">
                  <c:v>105.84919951321073</c:v>
                </c:pt>
                <c:pt idx="18">
                  <c:v>117.93691674157121</c:v>
                </c:pt>
                <c:pt idx="19">
                  <c:v>130.67802409038362</c:v>
                </c:pt>
                <c:pt idx="20">
                  <c:v>144.07252155964792</c:v>
                </c:pt>
                <c:pt idx="21">
                  <c:v>158.12040914936418</c:v>
                </c:pt>
              </c:numCache>
            </c:numRef>
          </c:xVal>
          <c:yVal>
            <c:numRef>
              <c:f>Wall_Loss_Prob_20L!$E$17:$Z$17</c:f>
              <c:numCache>
                <c:formatCode>General</c:formatCode>
                <c:ptCount val="22"/>
                <c:pt idx="0">
                  <c:v>1.0000000000000001E-9</c:v>
                </c:pt>
                <c:pt idx="1">
                  <c:v>1.0000000000000001E-9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1.0000000000000001E-9</c:v>
                </c:pt>
                <c:pt idx="5">
                  <c:v>1.0000000000000001E-9</c:v>
                </c:pt>
                <c:pt idx="6">
                  <c:v>1.0000000000000001E-9</c:v>
                </c:pt>
                <c:pt idx="7">
                  <c:v>1.0000000000000001E-9</c:v>
                </c:pt>
                <c:pt idx="8">
                  <c:v>1.0000000000000001E-9</c:v>
                </c:pt>
                <c:pt idx="9">
                  <c:v>1.0000000000000001E-9</c:v>
                </c:pt>
                <c:pt idx="10">
                  <c:v>1.0000000000000001E-9</c:v>
                </c:pt>
                <c:pt idx="11">
                  <c:v>1.0000000000000001E-9</c:v>
                </c:pt>
                <c:pt idx="12">
                  <c:v>1.0000000000000001E-9</c:v>
                </c:pt>
                <c:pt idx="13">
                  <c:v>1.0000000000000001E-9</c:v>
                </c:pt>
                <c:pt idx="14">
                  <c:v>1.0000000000000001E-9</c:v>
                </c:pt>
                <c:pt idx="15">
                  <c:v>1.0000000000000001E-9</c:v>
                </c:pt>
                <c:pt idx="16">
                  <c:v>1.0000000000000001E-9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1.0000000000000001E-9</c:v>
                </c:pt>
                <c:pt idx="20">
                  <c:v>1.0000000000000001E-9</c:v>
                </c:pt>
                <c:pt idx="21">
                  <c:v>1.0000000000000001E-9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A-4E47-88C1-4E7EA4C44B65}"/>
            </c:ext>
          </c:extLst>
        </c:ser>
        <c:ser>
          <c:idx val="2"/>
          <c:order val="2"/>
          <c:tx>
            <c:v>Barrier d=70 nm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Wall_Loss_Prob_20L!$E$11:$Z$11</c:f>
              <c:numCache>
                <c:formatCode>0.0</c:formatCode>
                <c:ptCount val="22"/>
                <c:pt idx="0">
                  <c:v>0.32669506022595907</c:v>
                </c:pt>
                <c:pt idx="1">
                  <c:v>1.3067802409038363</c:v>
                </c:pt>
                <c:pt idx="2">
                  <c:v>2.9402555420336314</c:v>
                </c:pt>
                <c:pt idx="3">
                  <c:v>5.2271209636153451</c:v>
                </c:pt>
                <c:pt idx="4">
                  <c:v>8.167376505648976</c:v>
                </c:pt>
                <c:pt idx="5">
                  <c:v>11.761022168134526</c:v>
                </c:pt>
                <c:pt idx="6">
                  <c:v>16.008057951071994</c:v>
                </c:pt>
                <c:pt idx="7">
                  <c:v>20.90848385446138</c:v>
                </c:pt>
                <c:pt idx="8">
                  <c:v>26.462299878302684</c:v>
                </c:pt>
                <c:pt idx="9">
                  <c:v>32.669506022595904</c:v>
                </c:pt>
                <c:pt idx="10">
                  <c:v>39.530102287341045</c:v>
                </c:pt>
                <c:pt idx="11">
                  <c:v>47.044088672538102</c:v>
                </c:pt>
                <c:pt idx="12">
                  <c:v>55.211465178187076</c:v>
                </c:pt>
                <c:pt idx="13">
                  <c:v>64.032231804287974</c:v>
                </c:pt>
                <c:pt idx="14">
                  <c:v>73.506388550840782</c:v>
                </c:pt>
                <c:pt idx="15">
                  <c:v>83.633935417845521</c:v>
                </c:pt>
                <c:pt idx="16">
                  <c:v>94.414872405302162</c:v>
                </c:pt>
                <c:pt idx="17">
                  <c:v>105.84919951321073</c:v>
                </c:pt>
                <c:pt idx="18">
                  <c:v>117.93691674157121</c:v>
                </c:pt>
                <c:pt idx="19">
                  <c:v>130.67802409038362</c:v>
                </c:pt>
                <c:pt idx="20">
                  <c:v>144.07252155964792</c:v>
                </c:pt>
                <c:pt idx="21">
                  <c:v>158.12040914936418</c:v>
                </c:pt>
              </c:numCache>
            </c:numRef>
          </c:xVal>
          <c:yVal>
            <c:numRef>
              <c:f>Wall_Loss_Prob_20L!$E$19:$Z$19</c:f>
              <c:numCache>
                <c:formatCode>General</c:formatCode>
                <c:ptCount val="22"/>
                <c:pt idx="0">
                  <c:v>1.5106892399228642E-17</c:v>
                </c:pt>
                <c:pt idx="1">
                  <c:v>1.2937867622476479E-16</c:v>
                </c:pt>
                <c:pt idx="2">
                  <c:v>4.8994893711003785E-16</c:v>
                </c:pt>
                <c:pt idx="3">
                  <c:v>1.3690543761512021E-15</c:v>
                </c:pt>
                <c:pt idx="4">
                  <c:v>3.3224834959571376E-15</c:v>
                </c:pt>
                <c:pt idx="5">
                  <c:v>7.550496215107105E-15</c:v>
                </c:pt>
                <c:pt idx="6">
                  <c:v>1.6772331645241426E-14</c:v>
                </c:pt>
                <c:pt idx="7">
                  <c:v>3.7465249080656926E-14</c:v>
                </c:pt>
                <c:pt idx="8">
                  <c:v>8.593915298708952E-14</c:v>
                </c:pt>
                <c:pt idx="9">
                  <c:v>2.058985502043453E-13</c:v>
                </c:pt>
                <c:pt idx="10">
                  <c:v>5.2292620963375406E-13</c:v>
                </c:pt>
                <c:pt idx="11">
                  <c:v>1.4273811162831337E-12</c:v>
                </c:pt>
                <c:pt idx="12">
                  <c:v>4.2453777043013341E-12</c:v>
                </c:pt>
                <c:pt idx="13">
                  <c:v>1.3961572194481079E-11</c:v>
                </c:pt>
                <c:pt idx="14">
                  <c:v>5.1626451010030909E-11</c:v>
                </c:pt>
                <c:pt idx="15">
                  <c:v>2.1909219010700259E-10</c:v>
                </c:pt>
                <c:pt idx="16">
                  <c:v>1.0959509770154049E-9</c:v>
                </c:pt>
                <c:pt idx="17">
                  <c:v>6.7064050425176152E-9</c:v>
                </c:pt>
                <c:pt idx="18">
                  <c:v>5.3075886579177176E-8</c:v>
                </c:pt>
                <c:pt idx="19">
                  <c:v>5.9570940521236036E-7</c:v>
                </c:pt>
                <c:pt idx="20">
                  <c:v>1.1326790868894257E-5</c:v>
                </c:pt>
                <c:pt idx="21">
                  <c:v>5.7809280791421404E-4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E47-88C1-4E7EA4C44B65}"/>
            </c:ext>
          </c:extLst>
        </c:ser>
        <c:ser>
          <c:idx val="3"/>
          <c:order val="3"/>
          <c:tx>
            <c:v>Hole A=1 cm^2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Wall_Loss_Prob_20L!$E$11:$Z$11</c:f>
              <c:numCache>
                <c:formatCode>0.0</c:formatCode>
                <c:ptCount val="22"/>
                <c:pt idx="0">
                  <c:v>0.32669506022595907</c:v>
                </c:pt>
                <c:pt idx="1">
                  <c:v>1.3067802409038363</c:v>
                </c:pt>
                <c:pt idx="2">
                  <c:v>2.9402555420336314</c:v>
                </c:pt>
                <c:pt idx="3">
                  <c:v>5.2271209636153451</c:v>
                </c:pt>
                <c:pt idx="4">
                  <c:v>8.167376505648976</c:v>
                </c:pt>
                <c:pt idx="5">
                  <c:v>11.761022168134526</c:v>
                </c:pt>
                <c:pt idx="6">
                  <c:v>16.008057951071994</c:v>
                </c:pt>
                <c:pt idx="7">
                  <c:v>20.90848385446138</c:v>
                </c:pt>
                <c:pt idx="8">
                  <c:v>26.462299878302684</c:v>
                </c:pt>
                <c:pt idx="9">
                  <c:v>32.669506022595904</c:v>
                </c:pt>
                <c:pt idx="10">
                  <c:v>39.530102287341045</c:v>
                </c:pt>
                <c:pt idx="11">
                  <c:v>47.044088672538102</c:v>
                </c:pt>
                <c:pt idx="12">
                  <c:v>55.211465178187076</c:v>
                </c:pt>
                <c:pt idx="13">
                  <c:v>64.032231804287974</c:v>
                </c:pt>
                <c:pt idx="14">
                  <c:v>73.506388550840782</c:v>
                </c:pt>
                <c:pt idx="15">
                  <c:v>83.633935417845521</c:v>
                </c:pt>
                <c:pt idx="16">
                  <c:v>94.414872405302162</c:v>
                </c:pt>
                <c:pt idx="17">
                  <c:v>105.84919951321073</c:v>
                </c:pt>
                <c:pt idx="18">
                  <c:v>117.93691674157121</c:v>
                </c:pt>
                <c:pt idx="19">
                  <c:v>130.67802409038362</c:v>
                </c:pt>
                <c:pt idx="20">
                  <c:v>144.07252155964792</c:v>
                </c:pt>
                <c:pt idx="21">
                  <c:v>158.12040914936418</c:v>
                </c:pt>
              </c:numCache>
            </c:numRef>
          </c:xVal>
          <c:yVal>
            <c:numRef>
              <c:f>Wall_Loss_Prob_20L!$E$21:$Z$21</c:f>
              <c:numCache>
                <c:formatCode>General</c:formatCode>
                <c:ptCount val="22"/>
                <c:pt idx="0">
                  <c:v>1.8749999999999999E-3</c:v>
                </c:pt>
                <c:pt idx="1">
                  <c:v>3.7499999999999999E-3</c:v>
                </c:pt>
                <c:pt idx="2">
                  <c:v>5.6249999999999998E-3</c:v>
                </c:pt>
                <c:pt idx="3">
                  <c:v>7.4999999999999997E-3</c:v>
                </c:pt>
                <c:pt idx="4">
                  <c:v>9.3749999999999997E-3</c:v>
                </c:pt>
                <c:pt idx="5">
                  <c:v>1.125E-2</c:v>
                </c:pt>
                <c:pt idx="6">
                  <c:v>1.3125E-2</c:v>
                </c:pt>
                <c:pt idx="7">
                  <c:v>1.4999999999999999E-2</c:v>
                </c:pt>
                <c:pt idx="8">
                  <c:v>1.6875000000000001E-2</c:v>
                </c:pt>
                <c:pt idx="9">
                  <c:v>1.8749999999999999E-2</c:v>
                </c:pt>
                <c:pt idx="10">
                  <c:v>2.0625000000000001E-2</c:v>
                </c:pt>
                <c:pt idx="11">
                  <c:v>2.2499999999999999E-2</c:v>
                </c:pt>
                <c:pt idx="12">
                  <c:v>2.4375000000000001E-2</c:v>
                </c:pt>
                <c:pt idx="13">
                  <c:v>2.6249999999999999E-2</c:v>
                </c:pt>
                <c:pt idx="14">
                  <c:v>2.8125000000000001E-2</c:v>
                </c:pt>
                <c:pt idx="15">
                  <c:v>0.03</c:v>
                </c:pt>
                <c:pt idx="16">
                  <c:v>3.1875000000000001E-2</c:v>
                </c:pt>
                <c:pt idx="17">
                  <c:v>3.3750000000000002E-2</c:v>
                </c:pt>
                <c:pt idx="18">
                  <c:v>3.5624999999999997E-2</c:v>
                </c:pt>
                <c:pt idx="19">
                  <c:v>3.7499999999999999E-2</c:v>
                </c:pt>
                <c:pt idx="20">
                  <c:v>3.9375E-2</c:v>
                </c:pt>
                <c:pt idx="21">
                  <c:v>4.1250000000000002E-2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E47-88C1-4E7EA4C44B65}"/>
            </c:ext>
          </c:extLst>
        </c:ser>
        <c:ser>
          <c:idx val="4"/>
          <c:order val="4"/>
          <c:tx>
            <c:v>Neutron Decay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Wall_Loss_Prob_20L!$E$11:$Z$11</c:f>
              <c:numCache>
                <c:formatCode>0.0</c:formatCode>
                <c:ptCount val="22"/>
                <c:pt idx="0">
                  <c:v>0.32669506022595907</c:v>
                </c:pt>
                <c:pt idx="1">
                  <c:v>1.3067802409038363</c:v>
                </c:pt>
                <c:pt idx="2">
                  <c:v>2.9402555420336314</c:v>
                </c:pt>
                <c:pt idx="3">
                  <c:v>5.2271209636153451</c:v>
                </c:pt>
                <c:pt idx="4">
                  <c:v>8.167376505648976</c:v>
                </c:pt>
                <c:pt idx="5">
                  <c:v>11.761022168134526</c:v>
                </c:pt>
                <c:pt idx="6">
                  <c:v>16.008057951071994</c:v>
                </c:pt>
                <c:pt idx="7">
                  <c:v>20.90848385446138</c:v>
                </c:pt>
                <c:pt idx="8">
                  <c:v>26.462299878302684</c:v>
                </c:pt>
                <c:pt idx="9">
                  <c:v>32.669506022595904</c:v>
                </c:pt>
                <c:pt idx="10">
                  <c:v>39.530102287341045</c:v>
                </c:pt>
                <c:pt idx="11">
                  <c:v>47.044088672538102</c:v>
                </c:pt>
                <c:pt idx="12">
                  <c:v>55.211465178187076</c:v>
                </c:pt>
                <c:pt idx="13">
                  <c:v>64.032231804287974</c:v>
                </c:pt>
                <c:pt idx="14">
                  <c:v>73.506388550840782</c:v>
                </c:pt>
                <c:pt idx="15">
                  <c:v>83.633935417845521</c:v>
                </c:pt>
                <c:pt idx="16">
                  <c:v>94.414872405302162</c:v>
                </c:pt>
                <c:pt idx="17">
                  <c:v>105.84919951321073</c:v>
                </c:pt>
                <c:pt idx="18">
                  <c:v>117.93691674157121</c:v>
                </c:pt>
                <c:pt idx="19">
                  <c:v>130.67802409038362</c:v>
                </c:pt>
                <c:pt idx="20">
                  <c:v>144.07252155964792</c:v>
                </c:pt>
                <c:pt idx="21">
                  <c:v>158.12040914936418</c:v>
                </c:pt>
              </c:numCache>
            </c:numRef>
          </c:xVal>
          <c:yVal>
            <c:numRef>
              <c:f>Wall_Loss_Prob_20L!$E$23:$Z$23</c:f>
              <c:numCache>
                <c:formatCode>General</c:formatCode>
                <c:ptCount val="22"/>
                <c:pt idx="0">
                  <c:v>1.1389521640091116E-3</c:v>
                </c:pt>
                <c:pt idx="1">
                  <c:v>1.1389521640091116E-3</c:v>
                </c:pt>
                <c:pt idx="2">
                  <c:v>1.1389521640091116E-3</c:v>
                </c:pt>
                <c:pt idx="3">
                  <c:v>1.1389521640091116E-3</c:v>
                </c:pt>
                <c:pt idx="4">
                  <c:v>1.1389521640091116E-3</c:v>
                </c:pt>
                <c:pt idx="5">
                  <c:v>1.1389521640091116E-3</c:v>
                </c:pt>
                <c:pt idx="6">
                  <c:v>1.1389521640091116E-3</c:v>
                </c:pt>
                <c:pt idx="7">
                  <c:v>1.1389521640091116E-3</c:v>
                </c:pt>
                <c:pt idx="8">
                  <c:v>1.1389521640091116E-3</c:v>
                </c:pt>
                <c:pt idx="9">
                  <c:v>1.1389521640091116E-3</c:v>
                </c:pt>
                <c:pt idx="10">
                  <c:v>1.1389521640091116E-3</c:v>
                </c:pt>
                <c:pt idx="11">
                  <c:v>1.1389521640091116E-3</c:v>
                </c:pt>
                <c:pt idx="12">
                  <c:v>1.1389521640091116E-3</c:v>
                </c:pt>
                <c:pt idx="13">
                  <c:v>1.1389521640091116E-3</c:v>
                </c:pt>
                <c:pt idx="14">
                  <c:v>1.1389521640091116E-3</c:v>
                </c:pt>
                <c:pt idx="15">
                  <c:v>1.1389521640091116E-3</c:v>
                </c:pt>
                <c:pt idx="16">
                  <c:v>1.1389521640091116E-3</c:v>
                </c:pt>
                <c:pt idx="17">
                  <c:v>1.1389521640091116E-3</c:v>
                </c:pt>
                <c:pt idx="18">
                  <c:v>1.1389521640091116E-3</c:v>
                </c:pt>
                <c:pt idx="19">
                  <c:v>1.1389521640091116E-3</c:v>
                </c:pt>
                <c:pt idx="20">
                  <c:v>1.1389521640091116E-3</c:v>
                </c:pt>
                <c:pt idx="21">
                  <c:v>1.1389521640091116E-3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A-4E47-88C1-4E7EA4C4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30440"/>
        <c:axId val="552938728"/>
      </c:scatterChart>
      <c:valAx>
        <c:axId val="55293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Energy (neV)</a:t>
                </a:r>
              </a:p>
            </c:rich>
          </c:tx>
          <c:layout>
            <c:manualLayout>
              <c:xMode val="edge"/>
              <c:yMode val="edge"/>
              <c:x val="0.34896780960541302"/>
              <c:y val="0.8486224084374770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938728"/>
        <c:crosses val="autoZero"/>
        <c:crossBetween val="midCat"/>
      </c:valAx>
      <c:valAx>
        <c:axId val="55293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4390243902439001E-2"/>
              <c:y val="0.36697175467745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9304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47783309450301"/>
          <c:y val="0.35779744275084902"/>
          <c:w val="0.22138821999970401"/>
          <c:h val="0.32568735100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Time_Production</a:t>
            </a:r>
          </a:p>
        </c:rich>
      </c:tx>
      <c:layout>
        <c:manualLayout>
          <c:xMode val="edge"/>
          <c:yMode val="edge"/>
          <c:x val="0.41164642823261499"/>
          <c:y val="3.78151260504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205635970199"/>
          <c:y val="0.15126058178330501"/>
          <c:w val="0.67871469307045196"/>
          <c:h val="0.60924400996053196"/>
        </c:manualLayout>
      </c:layout>
      <c:scatterChart>
        <c:scatterStyle val="smoothMarker"/>
        <c:varyColors val="0"/>
        <c:ser>
          <c:idx val="0"/>
          <c:order val="0"/>
          <c:tx>
            <c:v>Time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'Storage_Prod_Fits-20L'!$E$15:$E$76</c:f>
              <c:numCache>
                <c:formatCode>0.0</c:formatCode>
                <c:ptCount val="62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  <c:pt idx="55">
                  <c:v>2700</c:v>
                </c:pt>
                <c:pt idx="56">
                  <c:v>2750</c:v>
                </c:pt>
                <c:pt idx="57">
                  <c:v>2800</c:v>
                </c:pt>
                <c:pt idx="58">
                  <c:v>2850</c:v>
                </c:pt>
                <c:pt idx="59">
                  <c:v>2900</c:v>
                </c:pt>
                <c:pt idx="60">
                  <c:v>2950</c:v>
                </c:pt>
                <c:pt idx="61">
                  <c:v>3000</c:v>
                </c:pt>
              </c:numCache>
            </c:numRef>
          </c:xVal>
          <c:yVal>
            <c:numRef>
              <c:f>'Storage_Prod_Fits-20L'!$AC$15:$AC$76</c:f>
              <c:numCache>
                <c:formatCode>0.0</c:formatCode>
                <c:ptCount val="62"/>
                <c:pt idx="0">
                  <c:v>0</c:v>
                </c:pt>
                <c:pt idx="1">
                  <c:v>60.102468844725976</c:v>
                </c:pt>
                <c:pt idx="2">
                  <c:v>324.18734897202313</c:v>
                </c:pt>
                <c:pt idx="3">
                  <c:v>398.01299970057909</c:v>
                </c:pt>
                <c:pt idx="4">
                  <c:v>419.49675769544655</c:v>
                </c:pt>
                <c:pt idx="5">
                  <c:v>427.43922663772088</c:v>
                </c:pt>
                <c:pt idx="6">
                  <c:v>431.00359825278701</c:v>
                </c:pt>
                <c:pt idx="7">
                  <c:v>432.845314620235</c:v>
                </c:pt>
                <c:pt idx="8">
                  <c:v>433.89688219925978</c:v>
                </c:pt>
                <c:pt idx="9">
                  <c:v>434.54229022502597</c:v>
                </c:pt>
                <c:pt idx="10">
                  <c:v>434.96044681866687</c:v>
                </c:pt>
                <c:pt idx="11">
                  <c:v>435.24296257414147</c:v>
                </c:pt>
                <c:pt idx="12">
                  <c:v>435.44030791601438</c:v>
                </c:pt>
                <c:pt idx="13">
                  <c:v>435.58194886720997</c:v>
                </c:pt>
                <c:pt idx="14">
                  <c:v>435.68591722573473</c:v>
                </c:pt>
                <c:pt idx="15">
                  <c:v>435.76368550083953</c:v>
                </c:pt>
                <c:pt idx="16">
                  <c:v>435.82279578320197</c:v>
                </c:pt>
                <c:pt idx="17">
                  <c:v>435.86834660283728</c:v>
                </c:pt>
                <c:pt idx="18">
                  <c:v>435.90386860135152</c:v>
                </c:pt>
                <c:pt idx="19">
                  <c:v>435.93185850809283</c:v>
                </c:pt>
                <c:pt idx="20">
                  <c:v>435.95411475037554</c:v>
                </c:pt>
                <c:pt idx="21">
                  <c:v>435.97195406086382</c:v>
                </c:pt>
                <c:pt idx="22">
                  <c:v>435.98635460031187</c:v>
                </c:pt>
                <c:pt idx="23">
                  <c:v>435.99805252543797</c:v>
                </c:pt>
                <c:pt idx="24">
                  <c:v>436.00760838001213</c:v>
                </c:pt>
                <c:pt idx="25">
                  <c:v>436.01545351890263</c:v>
                </c:pt>
                <c:pt idx="26">
                  <c:v>436.02192307268024</c:v>
                </c:pt>
                <c:pt idx="27">
                  <c:v>436.02727968494628</c:v>
                </c:pt>
                <c:pt idx="28">
                  <c:v>436.03173082557498</c:v>
                </c:pt>
                <c:pt idx="29">
                  <c:v>436.03544156786768</c:v>
                </c:pt>
                <c:pt idx="30">
                  <c:v>436.03854412087401</c:v>
                </c:pt>
                <c:pt idx="31">
                  <c:v>436.04114501255424</c:v>
                </c:pt>
                <c:pt idx="32">
                  <c:v>436.04333055322797</c:v>
                </c:pt>
                <c:pt idx="33">
                  <c:v>436.04517102703539</c:v>
                </c:pt>
                <c:pt idx="34">
                  <c:v>436.0467239334813</c:v>
                </c:pt>
                <c:pt idx="35">
                  <c:v>436.0480365131823</c:v>
                </c:pt>
                <c:pt idx="36">
                  <c:v>436.04914772968152</c:v>
                </c:pt>
                <c:pt idx="37">
                  <c:v>436.05008983465552</c:v>
                </c:pt>
                <c:pt idx="38">
                  <c:v>436.05088961166132</c:v>
                </c:pt>
                <c:pt idx="39">
                  <c:v>436.05156937010361</c:v>
                </c:pt>
                <c:pt idx="40">
                  <c:v>436.05214774384024</c:v>
                </c:pt>
                <c:pt idx="41">
                  <c:v>436.05264033603737</c:v>
                </c:pt>
                <c:pt idx="42">
                  <c:v>436.05306024231379</c:v>
                </c:pt>
                <c:pt idx="43">
                  <c:v>436.05341847700436</c:v>
                </c:pt>
                <c:pt idx="44">
                  <c:v>436.05372432190291</c:v>
                </c:pt>
                <c:pt idx="45">
                  <c:v>436.05398561267191</c:v>
                </c:pt>
                <c:pt idx="46">
                  <c:v>436.05420897489637</c:v>
                </c:pt>
                <c:pt idx="47">
                  <c:v>436.05440001928037</c:v>
                </c:pt>
                <c:pt idx="48">
                  <c:v>436.05456350355632</c:v>
                </c:pt>
                <c:pt idx="49">
                  <c:v>436.05470346716777</c:v>
                </c:pt>
                <c:pt idx="50">
                  <c:v>436.05482334360352</c:v>
                </c:pt>
                <c:pt idx="51">
                  <c:v>436.05492605432153</c:v>
                </c:pt>
                <c:pt idx="52">
                  <c:v>436.05501408746193</c:v>
                </c:pt>
                <c:pt idx="53">
                  <c:v>436.05508956394954</c:v>
                </c:pt>
                <c:pt idx="54">
                  <c:v>436.05515429311708</c:v>
                </c:pt>
                <c:pt idx="55">
                  <c:v>436.05520981959478</c:v>
                </c:pt>
                <c:pt idx="56">
                  <c:v>436.05525746290255</c:v>
                </c:pt>
                <c:pt idx="57">
                  <c:v>436.05529835093353</c:v>
                </c:pt>
                <c:pt idx="58">
                  <c:v>436.05533344831053</c:v>
                </c:pt>
                <c:pt idx="59">
                  <c:v>436.05536358043241</c:v>
                </c:pt>
                <c:pt idx="60">
                  <c:v>436.05538945388992</c:v>
                </c:pt>
                <c:pt idx="61">
                  <c:v>436.05541167381762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D-D742-9DF7-07747417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68744"/>
        <c:axId val="551896248"/>
      </c:scatterChart>
      <c:valAx>
        <c:axId val="5518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(s)</a:t>
                </a:r>
              </a:p>
            </c:rich>
          </c:tx>
          <c:layout>
            <c:manualLayout>
              <c:xMode val="edge"/>
              <c:yMode val="edge"/>
              <c:x val="0.44578297441735398"/>
              <c:y val="0.857143187983855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96248"/>
        <c:crosses val="autoZero"/>
        <c:crossBetween val="midCat"/>
      </c:valAx>
      <c:valAx>
        <c:axId val="55189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1.8072289156626498E-2"/>
              <c:y val="0.36554654932839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687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50184991936197"/>
          <c:y val="0.449580162773771"/>
          <c:w val="0.11044176706827299"/>
          <c:h val="6.30252100840335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Velocity_End_Production</a:t>
            </a:r>
          </a:p>
        </c:rich>
      </c:tx>
      <c:layout>
        <c:manualLayout>
          <c:xMode val="edge"/>
          <c:yMode val="edge"/>
          <c:x val="0.36161632068718702"/>
          <c:y val="3.4602076124567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73805128337"/>
          <c:y val="0.186851526768502"/>
          <c:w val="0.58585887481202403"/>
          <c:h val="0.605537355268293"/>
        </c:manualLayout>
      </c:layout>
      <c:scatterChart>
        <c:scatterStyle val="smoothMarker"/>
        <c:varyColors val="0"/>
        <c:ser>
          <c:idx val="0"/>
          <c:order val="0"/>
          <c:tx>
            <c:v>Velocity_3000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'Storage_Prod_Fits-20L'!$F$76:$AA$76</c:f>
              <c:numCache>
                <c:formatCode>0.0</c:formatCode>
                <c:ptCount val="22"/>
                <c:pt idx="0">
                  <c:v>1.14001404794838</c:v>
                </c:pt>
                <c:pt idx="1">
                  <c:v>2.8101474323294897</c:v>
                </c:pt>
                <c:pt idx="2">
                  <c:v>4.5677415356036333</c:v>
                </c:pt>
                <c:pt idx="3">
                  <c:v>6.354576212924484</c:v>
                </c:pt>
                <c:pt idx="4">
                  <c:v>8.1538867577850134</c:v>
                </c:pt>
                <c:pt idx="5">
                  <c:v>9.9590109534728128</c:v>
                </c:pt>
                <c:pt idx="6">
                  <c:v>11.766735412268018</c:v>
                </c:pt>
                <c:pt idx="7">
                  <c:v>13.57527677822663</c:v>
                </c:pt>
                <c:pt idx="8">
                  <c:v>15.383520101102587</c:v>
                </c:pt>
                <c:pt idx="9">
                  <c:v>17.190683319946007</c:v>
                </c:pt>
                <c:pt idx="10">
                  <c:v>18.996148869863408</c:v>
                </c:pt>
                <c:pt idx="11">
                  <c:v>20.799366685699429</c:v>
                </c:pt>
                <c:pt idx="12">
                  <c:v>22.59978740331443</c:v>
                </c:pt>
                <c:pt idx="13">
                  <c:v>24.396804118176856</c:v>
                </c:pt>
                <c:pt idx="14">
                  <c:v>26.189686667172069</c:v>
                </c:pt>
                <c:pt idx="15">
                  <c:v>27.977489316807809</c:v>
                </c:pt>
                <c:pt idx="16">
                  <c:v>29.758897989453111</c:v>
                </c:pt>
                <c:pt idx="17">
                  <c:v>31.531939639755862</c:v>
                </c:pt>
                <c:pt idx="18">
                  <c:v>33.293329081525378</c:v>
                </c:pt>
                <c:pt idx="19">
                  <c:v>35.036461330500515</c:v>
                </c:pt>
                <c:pt idx="20">
                  <c:v>36.73743044222411</c:v>
                </c:pt>
                <c:pt idx="21">
                  <c:v>37.836477577717567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5-6441-AD96-D6F4BEEA7AC0}"/>
            </c:ext>
          </c:extLst>
        </c:ser>
        <c:ser>
          <c:idx val="1"/>
          <c:order val="1"/>
          <c:tx>
            <c:v>Velocity_100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'Storage_Prod_Fits-20L'!$F$18:$AA$18</c:f>
              <c:numCache>
                <c:formatCode>0.0</c:formatCode>
                <c:ptCount val="22"/>
                <c:pt idx="0">
                  <c:v>0.29676820384143238</c:v>
                </c:pt>
                <c:pt idx="1">
                  <c:v>1.0873683753100205</c:v>
                </c:pt>
                <c:pt idx="2">
                  <c:v>2.2473990356421143</c:v>
                </c:pt>
                <c:pt idx="3">
                  <c:v>3.6803575964191522</c:v>
                </c:pt>
                <c:pt idx="4">
                  <c:v>5.3117689164889086</c:v>
                </c:pt>
                <c:pt idx="5">
                  <c:v>7.0844944325727743</c:v>
                </c:pt>
                <c:pt idx="6">
                  <c:v>8.9549920321963921</c:v>
                </c:pt>
                <c:pt idx="7">
                  <c:v>10.890340096657155</c:v>
                </c:pt>
                <c:pt idx="8">
                  <c:v>12.865874435954678</c:v>
                </c:pt>
                <c:pt idx="9">
                  <c:v>14.863315533223165</c:v>
                </c:pt>
                <c:pt idx="10">
                  <c:v>16.869286728009556</c:v>
                </c:pt>
                <c:pt idx="11">
                  <c:v>18.874142571331802</c:v>
                </c:pt>
                <c:pt idx="12">
                  <c:v>20.871041201609597</c:v>
                </c:pt>
                <c:pt idx="13">
                  <c:v>22.855205505824124</c:v>
                </c:pt>
                <c:pt idx="14">
                  <c:v>24.823324755534333</c:v>
                </c:pt>
                <c:pt idx="15">
                  <c:v>26.77304977444189</c:v>
                </c:pt>
                <c:pt idx="16">
                  <c:v>28.70252543551312</c:v>
                </c:pt>
                <c:pt idx="17">
                  <c:v>30.609867546824042</c:v>
                </c:pt>
                <c:pt idx="18">
                  <c:v>32.492356585265156</c:v>
                </c:pt>
                <c:pt idx="19">
                  <c:v>34.344409078639025</c:v>
                </c:pt>
                <c:pt idx="20">
                  <c:v>36.144462660875774</c:v>
                </c:pt>
                <c:pt idx="21">
                  <c:v>37.37064919840487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5-6441-AD96-D6F4BEEA7AC0}"/>
            </c:ext>
          </c:extLst>
        </c:ser>
        <c:ser>
          <c:idx val="2"/>
          <c:order val="2"/>
          <c:tx>
            <c:v>Velocity_5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'Storage_Prod_Fits-20L'!$F$16:$AA$16</c:f>
              <c:numCache>
                <c:formatCode>0.0</c:formatCode>
                <c:ptCount val="22"/>
                <c:pt idx="0">
                  <c:v>1.7058599554997146E-2</c:v>
                </c:pt>
                <c:pt idx="1">
                  <c:v>6.7915835551391052E-2</c:v>
                </c:pt>
                <c:pt idx="2">
                  <c:v>0.15209755675378531</c:v>
                </c:pt>
                <c:pt idx="3">
                  <c:v>0.26913447999123274</c:v>
                </c:pt>
                <c:pt idx="4">
                  <c:v>0.41856210393653526</c:v>
                </c:pt>
                <c:pt idx="5">
                  <c:v>0.59992060065726982</c:v>
                </c:pt>
                <c:pt idx="6">
                  <c:v>0.81275468079651225</c:v>
                </c:pt>
                <c:pt idx="7">
                  <c:v>1.0566134258516633</c:v>
                </c:pt>
                <c:pt idx="8">
                  <c:v>1.3310500775552367</c:v>
                </c:pt>
                <c:pt idx="9">
                  <c:v>1.6356217690852277</c:v>
                </c:pt>
                <c:pt idx="10">
                  <c:v>1.9698891744441793</c:v>
                </c:pt>
                <c:pt idx="11">
                  <c:v>2.3334160384393536</c:v>
                </c:pt>
                <c:pt idx="12">
                  <c:v>2.7257685255928461</c:v>
                </c:pt>
                <c:pt idx="13">
                  <c:v>3.1465142823863013</c:v>
                </c:pt>
                <c:pt idx="14">
                  <c:v>3.5952210223428023</c:v>
                </c:pt>
                <c:pt idx="15">
                  <c:v>4.0714542671074563</c:v>
                </c:pt>
                <c:pt idx="16">
                  <c:v>4.5747734751653981</c:v>
                </c:pt>
                <c:pt idx="17">
                  <c:v>5.1047247511607683</c:v>
                </c:pt>
                <c:pt idx="18">
                  <c:v>5.6608250218040119</c:v>
                </c:pt>
                <c:pt idx="19">
                  <c:v>6.2425164717191217</c:v>
                </c:pt>
                <c:pt idx="20">
                  <c:v>6.8488772475376436</c:v>
                </c:pt>
                <c:pt idx="21">
                  <c:v>7.4677594372922549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85-6441-AD96-D6F4BEEA7AC0}"/>
            </c:ext>
          </c:extLst>
        </c:ser>
        <c:ser>
          <c:idx val="3"/>
          <c:order val="3"/>
          <c:tx>
            <c:v>Velocity^2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'Storage_Prod_Fits-20L'!$F$77:$AA$77</c:f>
              <c:numCache>
                <c:formatCode>0.0</c:formatCode>
                <c:ptCount val="22"/>
                <c:pt idx="0">
                  <c:v>1.7911529532747005E-2</c:v>
                </c:pt>
                <c:pt idx="1">
                  <c:v>7.1646118130988021E-2</c:v>
                </c:pt>
                <c:pt idx="2">
                  <c:v>0.16120376579472304</c:v>
                </c:pt>
                <c:pt idx="3">
                  <c:v>0.28658447252395208</c:v>
                </c:pt>
                <c:pt idx="4">
                  <c:v>0.44778823831867509</c:v>
                </c:pt>
                <c:pt idx="5">
                  <c:v>0.64481506317889214</c:v>
                </c:pt>
                <c:pt idx="6">
                  <c:v>0.87766494710460319</c:v>
                </c:pt>
                <c:pt idx="7">
                  <c:v>1.1463378900958083</c:v>
                </c:pt>
                <c:pt idx="8">
                  <c:v>1.4508338921525072</c:v>
                </c:pt>
                <c:pt idx="9">
                  <c:v>1.7911529532747004</c:v>
                </c:pt>
                <c:pt idx="10">
                  <c:v>2.1672950734623875</c:v>
                </c:pt>
                <c:pt idx="11">
                  <c:v>2.5792602527155686</c:v>
                </c:pt>
                <c:pt idx="12">
                  <c:v>3.0270484910342437</c:v>
                </c:pt>
                <c:pt idx="13">
                  <c:v>3.5106597884184128</c:v>
                </c:pt>
                <c:pt idx="14">
                  <c:v>4.0300941448680758</c:v>
                </c:pt>
                <c:pt idx="15">
                  <c:v>4.5853515603832333</c:v>
                </c:pt>
                <c:pt idx="16">
                  <c:v>5.1764320349638844</c:v>
                </c:pt>
                <c:pt idx="17">
                  <c:v>5.803335568610029</c:v>
                </c:pt>
                <c:pt idx="18">
                  <c:v>6.4660621613216689</c:v>
                </c:pt>
                <c:pt idx="19">
                  <c:v>7.1646118130988015</c:v>
                </c:pt>
                <c:pt idx="20">
                  <c:v>7.8989845239414294</c:v>
                </c:pt>
                <c:pt idx="21">
                  <c:v>8.6691802938495499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85-6441-AD96-D6F4BEEA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58248"/>
        <c:axId val="551966408"/>
      </c:scatterChart>
      <c:valAx>
        <c:axId val="5519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 (cm/s)</a:t>
                </a:r>
              </a:p>
            </c:rich>
          </c:tx>
          <c:layout>
            <c:manualLayout>
              <c:xMode val="edge"/>
              <c:yMode val="edge"/>
              <c:x val="0.37979813886900499"/>
              <c:y val="0.8858145110753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966408"/>
        <c:crosses val="autoZero"/>
        <c:crossBetween val="midCat"/>
      </c:valAx>
      <c:valAx>
        <c:axId val="55196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2.62626262626263E-2"/>
              <c:y val="0.408305315641773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958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73769187942398"/>
          <c:y val="0.363322344222543"/>
          <c:w val="0.21212137119223701"/>
          <c:h val="0.2525957006239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Time_Storage</a:t>
            </a:r>
          </a:p>
        </c:rich>
      </c:tx>
      <c:layout>
        <c:manualLayout>
          <c:xMode val="edge"/>
          <c:yMode val="edge"/>
          <c:x val="0.425702653132214"/>
          <c:y val="3.7499999999999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8630945012699"/>
          <c:y val="0.19999959309978599"/>
          <c:w val="0.57831311125529705"/>
          <c:h val="0.54999888102441197"/>
        </c:manualLayout>
      </c:layout>
      <c:scatterChart>
        <c:scatterStyle val="smoothMarker"/>
        <c:varyColors val="0"/>
        <c:ser>
          <c:idx val="0"/>
          <c:order val="0"/>
          <c:tx>
            <c:v>Time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xVal>
            <c:numRef>
              <c:f>'Storage_Prod_Fits-20L'!$D$80:$D$109</c:f>
              <c:numCache>
                <c:formatCode>0.0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'Storage_Prod_Fits-20L'!$AC$80:$AC$109</c:f>
              <c:numCache>
                <c:formatCode>0.0</c:formatCode>
                <c:ptCount val="30"/>
                <c:pt idx="0">
                  <c:v>385.5336092121463</c:v>
                </c:pt>
                <c:pt idx="1">
                  <c:v>373.47124424010332</c:v>
                </c:pt>
                <c:pt idx="2">
                  <c:v>361.81087281097939</c:v>
                </c:pt>
                <c:pt idx="3">
                  <c:v>350.53805090111695</c:v>
                </c:pt>
                <c:pt idx="4">
                  <c:v>339.63889756513481</c:v>
                </c:pt>
                <c:pt idx="5">
                  <c:v>329.10007118921703</c:v>
                </c:pt>
                <c:pt idx="6">
                  <c:v>318.90874681567391</c:v>
                </c:pt>
                <c:pt idx="7">
                  <c:v>309.05259448786489</c:v>
                </c:pt>
                <c:pt idx="8">
                  <c:v>299.51975856708418</c:v>
                </c:pt>
                <c:pt idx="9">
                  <c:v>290.29883797539566</c:v>
                </c:pt>
                <c:pt idx="10">
                  <c:v>281.37886732066312</c:v>
                </c:pt>
                <c:pt idx="11">
                  <c:v>272.7492988621766</c:v>
                </c:pt>
                <c:pt idx="12">
                  <c:v>264.39998527731143</c:v>
                </c:pt>
                <c:pt idx="13">
                  <c:v>256.32116319159724</c:v>
                </c:pt>
                <c:pt idx="14">
                  <c:v>248.50343743641366</c:v>
                </c:pt>
                <c:pt idx="15">
                  <c:v>240.93776600027908</c:v>
                </c:pt>
                <c:pt idx="16">
                  <c:v>233.61544564135426</c:v>
                </c:pt>
                <c:pt idx="17">
                  <c:v>226.52809813036606</c:v>
                </c:pt>
                <c:pt idx="18">
                  <c:v>219.66765709464707</c:v>
                </c:pt>
                <c:pt idx="19">
                  <c:v>213.02635543541524</c:v>
                </c:pt>
                <c:pt idx="20">
                  <c:v>206.59671329176521</c:v>
                </c:pt>
                <c:pt idx="21">
                  <c:v>200.37152652612917</c:v>
                </c:pt>
                <c:pt idx="22">
                  <c:v>194.34385570718314</c:v>
                </c:pt>
                <c:pt idx="23">
                  <c:v>188.50701556733532</c:v>
                </c:pt>
                <c:pt idx="24">
                  <c:v>182.85456491303208</c:v>
                </c:pt>
                <c:pt idx="25">
                  <c:v>177.38029696716535</c:v>
                </c:pt>
                <c:pt idx="26">
                  <c:v>172.07823012385882</c:v>
                </c:pt>
                <c:pt idx="27">
                  <c:v>166.94259909685542</c:v>
                </c:pt>
                <c:pt idx="28">
                  <c:v>161.96784644362603</c:v>
                </c:pt>
                <c:pt idx="29">
                  <c:v>157.14861444817453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2-5444-B907-13A6F268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11000"/>
        <c:axId val="552018856"/>
      </c:scatterChart>
      <c:valAx>
        <c:axId val="55201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(s)</a:t>
                </a:r>
              </a:p>
            </c:rich>
          </c:tx>
          <c:layout>
            <c:manualLayout>
              <c:xMode val="edge"/>
              <c:yMode val="edge"/>
              <c:x val="0.40963839610410102"/>
              <c:y val="0.8624983595800520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018856"/>
        <c:crosses val="autoZero"/>
        <c:crossBetween val="midCat"/>
      </c:valAx>
      <c:valAx>
        <c:axId val="55201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2.6104417670682702E-2"/>
              <c:y val="0.38333267716535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011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12433987920205"/>
          <c:y val="0.39999934383202101"/>
          <c:w val="0.20481927710843401"/>
          <c:h val="0.1541663385826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Velocity_End_Production</a:t>
            </a:r>
          </a:p>
        </c:rich>
      </c:tx>
      <c:layout>
        <c:manualLayout>
          <c:xMode val="edge"/>
          <c:yMode val="edge"/>
          <c:x val="0.36088741427482801"/>
          <c:y val="3.4482758620689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5179153126501"/>
          <c:y val="0.18620666141063399"/>
          <c:w val="0.54233924357678198"/>
          <c:h val="0.66551640096763698"/>
        </c:manualLayout>
      </c:layout>
      <c:scatterChart>
        <c:scatterStyle val="smoothMarker"/>
        <c:varyColors val="0"/>
        <c:ser>
          <c:idx val="0"/>
          <c:order val="0"/>
          <c:tx>
            <c:v>Velocity_3000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'Storage_Prod_Fits-20L'!$F$76:$AA$76</c:f>
              <c:numCache>
                <c:formatCode>0.0</c:formatCode>
                <c:ptCount val="22"/>
                <c:pt idx="0">
                  <c:v>1.14001404794838</c:v>
                </c:pt>
                <c:pt idx="1">
                  <c:v>2.8101474323294897</c:v>
                </c:pt>
                <c:pt idx="2">
                  <c:v>4.5677415356036333</c:v>
                </c:pt>
                <c:pt idx="3">
                  <c:v>6.354576212924484</c:v>
                </c:pt>
                <c:pt idx="4">
                  <c:v>8.1538867577850134</c:v>
                </c:pt>
                <c:pt idx="5">
                  <c:v>9.9590109534728128</c:v>
                </c:pt>
                <c:pt idx="6">
                  <c:v>11.766735412268018</c:v>
                </c:pt>
                <c:pt idx="7">
                  <c:v>13.57527677822663</c:v>
                </c:pt>
                <c:pt idx="8">
                  <c:v>15.383520101102587</c:v>
                </c:pt>
                <c:pt idx="9">
                  <c:v>17.190683319946007</c:v>
                </c:pt>
                <c:pt idx="10">
                  <c:v>18.996148869863408</c:v>
                </c:pt>
                <c:pt idx="11">
                  <c:v>20.799366685699429</c:v>
                </c:pt>
                <c:pt idx="12">
                  <c:v>22.59978740331443</c:v>
                </c:pt>
                <c:pt idx="13">
                  <c:v>24.396804118176856</c:v>
                </c:pt>
                <c:pt idx="14">
                  <c:v>26.189686667172069</c:v>
                </c:pt>
                <c:pt idx="15">
                  <c:v>27.977489316807809</c:v>
                </c:pt>
                <c:pt idx="16">
                  <c:v>29.758897989453111</c:v>
                </c:pt>
                <c:pt idx="17">
                  <c:v>31.531939639755862</c:v>
                </c:pt>
                <c:pt idx="18">
                  <c:v>33.293329081525378</c:v>
                </c:pt>
                <c:pt idx="19">
                  <c:v>35.036461330500515</c:v>
                </c:pt>
                <c:pt idx="20">
                  <c:v>36.73743044222411</c:v>
                </c:pt>
                <c:pt idx="21">
                  <c:v>37.836477577717567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5-9646-A920-5E33F9F876CB}"/>
            </c:ext>
          </c:extLst>
        </c:ser>
        <c:ser>
          <c:idx val="1"/>
          <c:order val="1"/>
          <c:tx>
            <c:v>Velocity_100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'Storage_Prod_Fits-20L'!$F$18:$AA$18</c:f>
              <c:numCache>
                <c:formatCode>0.0</c:formatCode>
                <c:ptCount val="22"/>
                <c:pt idx="0">
                  <c:v>0.29676820384143238</c:v>
                </c:pt>
                <c:pt idx="1">
                  <c:v>1.0873683753100205</c:v>
                </c:pt>
                <c:pt idx="2">
                  <c:v>2.2473990356421143</c:v>
                </c:pt>
                <c:pt idx="3">
                  <c:v>3.6803575964191522</c:v>
                </c:pt>
                <c:pt idx="4">
                  <c:v>5.3117689164889086</c:v>
                </c:pt>
                <c:pt idx="5">
                  <c:v>7.0844944325727743</c:v>
                </c:pt>
                <c:pt idx="6">
                  <c:v>8.9549920321963921</c:v>
                </c:pt>
                <c:pt idx="7">
                  <c:v>10.890340096657155</c:v>
                </c:pt>
                <c:pt idx="8">
                  <c:v>12.865874435954678</c:v>
                </c:pt>
                <c:pt idx="9">
                  <c:v>14.863315533223165</c:v>
                </c:pt>
                <c:pt idx="10">
                  <c:v>16.869286728009556</c:v>
                </c:pt>
                <c:pt idx="11">
                  <c:v>18.874142571331802</c:v>
                </c:pt>
                <c:pt idx="12">
                  <c:v>20.871041201609597</c:v>
                </c:pt>
                <c:pt idx="13">
                  <c:v>22.855205505824124</c:v>
                </c:pt>
                <c:pt idx="14">
                  <c:v>24.823324755534333</c:v>
                </c:pt>
                <c:pt idx="15">
                  <c:v>26.77304977444189</c:v>
                </c:pt>
                <c:pt idx="16">
                  <c:v>28.70252543551312</c:v>
                </c:pt>
                <c:pt idx="17">
                  <c:v>30.609867546824042</c:v>
                </c:pt>
                <c:pt idx="18">
                  <c:v>32.492356585265156</c:v>
                </c:pt>
                <c:pt idx="19">
                  <c:v>34.344409078639025</c:v>
                </c:pt>
                <c:pt idx="20">
                  <c:v>36.144462660875774</c:v>
                </c:pt>
                <c:pt idx="21">
                  <c:v>37.37064919840487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5-9646-A920-5E33F9F876CB}"/>
            </c:ext>
          </c:extLst>
        </c:ser>
        <c:ser>
          <c:idx val="2"/>
          <c:order val="2"/>
          <c:tx>
            <c:v>Velocity_5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'Storage_Prod_Fits-20L'!$F$16:$AA$16</c:f>
              <c:numCache>
                <c:formatCode>0.0</c:formatCode>
                <c:ptCount val="22"/>
                <c:pt idx="0">
                  <c:v>1.7058599554997146E-2</c:v>
                </c:pt>
                <c:pt idx="1">
                  <c:v>6.7915835551391052E-2</c:v>
                </c:pt>
                <c:pt idx="2">
                  <c:v>0.15209755675378531</c:v>
                </c:pt>
                <c:pt idx="3">
                  <c:v>0.26913447999123274</c:v>
                </c:pt>
                <c:pt idx="4">
                  <c:v>0.41856210393653526</c:v>
                </c:pt>
                <c:pt idx="5">
                  <c:v>0.59992060065726982</c:v>
                </c:pt>
                <c:pt idx="6">
                  <c:v>0.81275468079651225</c:v>
                </c:pt>
                <c:pt idx="7">
                  <c:v>1.0566134258516633</c:v>
                </c:pt>
                <c:pt idx="8">
                  <c:v>1.3310500775552367</c:v>
                </c:pt>
                <c:pt idx="9">
                  <c:v>1.6356217690852277</c:v>
                </c:pt>
                <c:pt idx="10">
                  <c:v>1.9698891744441793</c:v>
                </c:pt>
                <c:pt idx="11">
                  <c:v>2.3334160384393536</c:v>
                </c:pt>
                <c:pt idx="12">
                  <c:v>2.7257685255928461</c:v>
                </c:pt>
                <c:pt idx="13">
                  <c:v>3.1465142823863013</c:v>
                </c:pt>
                <c:pt idx="14">
                  <c:v>3.5952210223428023</c:v>
                </c:pt>
                <c:pt idx="15">
                  <c:v>4.0714542671074563</c:v>
                </c:pt>
                <c:pt idx="16">
                  <c:v>4.5747734751653981</c:v>
                </c:pt>
                <c:pt idx="17">
                  <c:v>5.1047247511607683</c:v>
                </c:pt>
                <c:pt idx="18">
                  <c:v>5.6608250218040119</c:v>
                </c:pt>
                <c:pt idx="19">
                  <c:v>6.2425164717191217</c:v>
                </c:pt>
                <c:pt idx="20">
                  <c:v>6.8488772475376436</c:v>
                </c:pt>
                <c:pt idx="21">
                  <c:v>7.4677594372922549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D5-9646-A920-5E33F9F876CB}"/>
            </c:ext>
          </c:extLst>
        </c:ser>
        <c:ser>
          <c:idx val="3"/>
          <c:order val="3"/>
          <c:tx>
            <c:v>Velocity^2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'Storage_Prod_Fits-20L'!$F$77:$AA$77</c:f>
              <c:numCache>
                <c:formatCode>0.0</c:formatCode>
                <c:ptCount val="22"/>
                <c:pt idx="0">
                  <c:v>1.7911529532747005E-2</c:v>
                </c:pt>
                <c:pt idx="1">
                  <c:v>7.1646118130988021E-2</c:v>
                </c:pt>
                <c:pt idx="2">
                  <c:v>0.16120376579472304</c:v>
                </c:pt>
                <c:pt idx="3">
                  <c:v>0.28658447252395208</c:v>
                </c:pt>
                <c:pt idx="4">
                  <c:v>0.44778823831867509</c:v>
                </c:pt>
                <c:pt idx="5">
                  <c:v>0.64481506317889214</c:v>
                </c:pt>
                <c:pt idx="6">
                  <c:v>0.87766494710460319</c:v>
                </c:pt>
                <c:pt idx="7">
                  <c:v>1.1463378900958083</c:v>
                </c:pt>
                <c:pt idx="8">
                  <c:v>1.4508338921525072</c:v>
                </c:pt>
                <c:pt idx="9">
                  <c:v>1.7911529532747004</c:v>
                </c:pt>
                <c:pt idx="10">
                  <c:v>2.1672950734623875</c:v>
                </c:pt>
                <c:pt idx="11">
                  <c:v>2.5792602527155686</c:v>
                </c:pt>
                <c:pt idx="12">
                  <c:v>3.0270484910342437</c:v>
                </c:pt>
                <c:pt idx="13">
                  <c:v>3.5106597884184128</c:v>
                </c:pt>
                <c:pt idx="14">
                  <c:v>4.0300941448680758</c:v>
                </c:pt>
                <c:pt idx="15">
                  <c:v>4.5853515603832333</c:v>
                </c:pt>
                <c:pt idx="16">
                  <c:v>5.1764320349638844</c:v>
                </c:pt>
                <c:pt idx="17">
                  <c:v>5.803335568610029</c:v>
                </c:pt>
                <c:pt idx="18">
                  <c:v>6.4660621613216689</c:v>
                </c:pt>
                <c:pt idx="19">
                  <c:v>7.1646118130988015</c:v>
                </c:pt>
                <c:pt idx="20">
                  <c:v>7.8989845239414294</c:v>
                </c:pt>
                <c:pt idx="21">
                  <c:v>8.6691802938495499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D5-9646-A920-5E33F9F8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78120"/>
        <c:axId val="552086280"/>
      </c:scatterChart>
      <c:valAx>
        <c:axId val="55207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 (cm/s)</a:t>
                </a:r>
              </a:p>
            </c:rich>
          </c:tx>
          <c:layout>
            <c:manualLayout>
              <c:xMode val="edge"/>
              <c:yMode val="edge"/>
              <c:x val="0.40120999491998999"/>
              <c:y val="0.88620581048058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086280"/>
        <c:crosses val="autoZero"/>
        <c:crossBetween val="midCat"/>
      </c:valAx>
      <c:valAx>
        <c:axId val="55208628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2.6209677419354802E-2"/>
              <c:y val="0.43793049144718998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078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19434213868399"/>
          <c:y val="0.39310290524029301"/>
          <c:w val="0.21169370713741401"/>
          <c:h val="0.251723866413250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Evolution of the Velocity Distribution</a:t>
            </a:r>
          </a:p>
        </c:rich>
      </c:tx>
      <c:layout>
        <c:manualLayout>
          <c:xMode val="edge"/>
          <c:yMode val="edge"/>
          <c:x val="0.14919370713741401"/>
          <c:y val="3.5242290748898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516315599322"/>
          <c:y val="0.259911474967291"/>
          <c:w val="0.50403275425351501"/>
          <c:h val="0.55065990459171799"/>
        </c:manualLayout>
      </c:layout>
      <c:scatterChart>
        <c:scatterStyle val="smoothMarker"/>
        <c:varyColors val="0"/>
        <c:ser>
          <c:idx val="0"/>
          <c:order val="0"/>
          <c:tx>
            <c:v>Velocity (t=0)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'Storage_Prod_Fits-20L'!$F$79:$AA$79</c:f>
              <c:numCache>
                <c:formatCode>0.0</c:formatCode>
                <c:ptCount val="22"/>
                <c:pt idx="0">
                  <c:v>0.29676820384143238</c:v>
                </c:pt>
                <c:pt idx="1">
                  <c:v>1.0873683753100205</c:v>
                </c:pt>
                <c:pt idx="2">
                  <c:v>2.2473990356421143</c:v>
                </c:pt>
                <c:pt idx="3">
                  <c:v>3.6803575964191522</c:v>
                </c:pt>
                <c:pt idx="4">
                  <c:v>5.3117689164889086</c:v>
                </c:pt>
                <c:pt idx="5">
                  <c:v>7.0844944325727743</c:v>
                </c:pt>
                <c:pt idx="6">
                  <c:v>8.9549920321963921</c:v>
                </c:pt>
                <c:pt idx="7">
                  <c:v>10.890340096657155</c:v>
                </c:pt>
                <c:pt idx="8">
                  <c:v>12.865874435954678</c:v>
                </c:pt>
                <c:pt idx="9">
                  <c:v>14.863315533223165</c:v>
                </c:pt>
                <c:pt idx="10">
                  <c:v>16.869286728009556</c:v>
                </c:pt>
                <c:pt idx="11">
                  <c:v>18.874142571331802</c:v>
                </c:pt>
                <c:pt idx="12">
                  <c:v>20.871041201609597</c:v>
                </c:pt>
                <c:pt idx="13">
                  <c:v>22.855205505824124</c:v>
                </c:pt>
                <c:pt idx="14">
                  <c:v>24.823324755534333</c:v>
                </c:pt>
                <c:pt idx="15">
                  <c:v>26.77304977444189</c:v>
                </c:pt>
                <c:pt idx="16">
                  <c:v>28.70252543551312</c:v>
                </c:pt>
                <c:pt idx="17">
                  <c:v>30.609867546824042</c:v>
                </c:pt>
                <c:pt idx="18">
                  <c:v>32.492356585265156</c:v>
                </c:pt>
                <c:pt idx="19">
                  <c:v>34.344409078639025</c:v>
                </c:pt>
                <c:pt idx="20">
                  <c:v>36.144462660875774</c:v>
                </c:pt>
                <c:pt idx="21">
                  <c:v>37.37064919840487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C-8D49-87D9-AB28687DD2E3}"/>
            </c:ext>
          </c:extLst>
        </c:ser>
        <c:ser>
          <c:idx val="1"/>
          <c:order val="1"/>
          <c:tx>
            <c:v>Velocity (t=100)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'Storage_Prod_Fits-20L'!$F$81:$AA$81</c:f>
              <c:numCache>
                <c:formatCode>0.0</c:formatCode>
                <c:ptCount val="22"/>
                <c:pt idx="0">
                  <c:v>0.28353995796300097</c:v>
                </c:pt>
                <c:pt idx="1">
                  <c:v>1.0387740881109058</c:v>
                </c:pt>
                <c:pt idx="2">
                  <c:v>2.1465285942072652</c:v>
                </c:pt>
                <c:pt idx="3">
                  <c:v>3.5141677503993494</c:v>
                </c:pt>
                <c:pt idx="4">
                  <c:v>5.0700304308545423</c:v>
                </c:pt>
                <c:pt idx="5">
                  <c:v>6.7589746842588259</c:v>
                </c:pt>
                <c:pt idx="6">
                  <c:v>8.5388165682954966</c:v>
                </c:pt>
                <c:pt idx="7">
                  <c:v>10.377488813880531</c:v>
                </c:pt>
                <c:pt idx="8">
                  <c:v>12.250777082805092</c:v>
                </c:pt>
                <c:pt idx="9">
                  <c:v>14.140517725119029</c:v>
                </c:pt>
                <c:pt idx="10">
                  <c:v>16.033161905480551</c:v>
                </c:pt>
                <c:pt idx="11">
                  <c:v>17.918627346530858</c:v>
                </c:pt>
                <c:pt idx="12">
                  <c:v>19.789370947743276</c:v>
                </c:pt>
                <c:pt idx="13">
                  <c:v>21.639622746634593</c:v>
                </c:pt>
                <c:pt idx="14">
                  <c:v>23.464722314140538</c:v>
                </c:pt>
                <c:pt idx="15">
                  <c:v>25.26048765226172</c:v>
                </c:pt>
                <c:pt idx="16">
                  <c:v>27.022509653946688</c:v>
                </c:pt>
                <c:pt idx="17">
                  <c:v>28.745156503780006</c:v>
                </c:pt>
                <c:pt idx="18">
                  <c:v>30.419705095830476</c:v>
                </c:pt>
                <c:pt idx="19">
                  <c:v>32.029136570176739</c:v>
                </c:pt>
                <c:pt idx="20">
                  <c:v>33.513864522379386</c:v>
                </c:pt>
                <c:pt idx="21">
                  <c:v>33.515263285304478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C-8D49-87D9-AB28687DD2E3}"/>
            </c:ext>
          </c:extLst>
        </c:ser>
        <c:ser>
          <c:idx val="2"/>
          <c:order val="2"/>
          <c:tx>
            <c:v>Velocity (t=400)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'Storage_Prod_Fits-20L'!$F$87:$AA$87</c:f>
              <c:numCache>
                <c:formatCode>0.0</c:formatCode>
                <c:ptCount val="22"/>
                <c:pt idx="0">
                  <c:v>0.24728910229278903</c:v>
                </c:pt>
                <c:pt idx="1">
                  <c:v>0.90563737479529771</c:v>
                </c:pt>
                <c:pt idx="2">
                  <c:v>1.8702779000301095</c:v>
                </c:pt>
                <c:pt idx="3">
                  <c:v>3.0592847421329661</c:v>
                </c:pt>
                <c:pt idx="4">
                  <c:v>4.4088441240842009</c:v>
                </c:pt>
                <c:pt idx="5">
                  <c:v>5.8694402938653623</c:v>
                </c:pt>
                <c:pt idx="6">
                  <c:v>7.4027848091050492</c:v>
                </c:pt>
                <c:pt idx="7">
                  <c:v>8.9793472663671512</c:v>
                </c:pt>
                <c:pt idx="8">
                  <c:v>10.576369716075805</c:v>
                </c:pt>
                <c:pt idx="9">
                  <c:v>12.17626663066897</c:v>
                </c:pt>
                <c:pt idx="10">
                  <c:v>13.765327632754</c:v>
                </c:pt>
                <c:pt idx="11">
                  <c:v>15.332651207001279</c:v>
                </c:pt>
                <c:pt idx="12">
                  <c:v>16.869243654775907</c:v>
                </c:pt>
                <c:pt idx="13">
                  <c:v>18.367216661363532</c:v>
                </c:pt>
                <c:pt idx="14">
                  <c:v>19.819004171558884</c:v>
                </c:pt>
                <c:pt idx="15">
                  <c:v>21.216482580928492</c:v>
                </c:pt>
                <c:pt idx="16">
                  <c:v>22.549784261083367</c:v>
                </c:pt>
                <c:pt idx="17">
                  <c:v>23.805338374793742</c:v>
                </c:pt>
                <c:pt idx="18">
                  <c:v>24.961826812225308</c:v>
                </c:pt>
                <c:pt idx="19">
                  <c:v>25.978422749112568</c:v>
                </c:pt>
                <c:pt idx="20">
                  <c:v>26.716079104722201</c:v>
                </c:pt>
                <c:pt idx="21">
                  <c:v>24.175675318127915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C-8D49-87D9-AB28687DD2E3}"/>
            </c:ext>
          </c:extLst>
        </c:ser>
        <c:ser>
          <c:idx val="3"/>
          <c:order val="3"/>
          <c:tx>
            <c:v>Velocity (t=800)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'Storage_Prod_Fits-20L'!$F$95:$AA$95</c:f>
              <c:numCache>
                <c:formatCode>0.0</c:formatCode>
                <c:ptCount val="22"/>
                <c:pt idx="0">
                  <c:v>0.2060594744356368</c:v>
                </c:pt>
                <c:pt idx="1">
                  <c:v>0.75427892998292945</c:v>
                </c:pt>
                <c:pt idx="2">
                  <c:v>1.5564389624923127</c:v>
                </c:pt>
                <c:pt idx="3">
                  <c:v>2.5430200430941103</c:v>
                </c:pt>
                <c:pt idx="4">
                  <c:v>3.6594036404957695</c:v>
                </c:pt>
                <c:pt idx="5">
                  <c:v>4.8627788039265178</c:v>
                </c:pt>
                <c:pt idx="6">
                  <c:v>6.119628329415205</c:v>
                </c:pt>
                <c:pt idx="7">
                  <c:v>7.4036877282431801</c:v>
                </c:pt>
                <c:pt idx="8">
                  <c:v>8.694286340812182</c:v>
                </c:pt>
                <c:pt idx="9">
                  <c:v>9.9749930444349264</c:v>
                </c:pt>
                <c:pt idx="10">
                  <c:v>11.232498913095332</c:v>
                </c:pt>
                <c:pt idx="11">
                  <c:v>12.455675384832555</c:v>
                </c:pt>
                <c:pt idx="12">
                  <c:v>13.634747722229152</c:v>
                </c:pt>
                <c:pt idx="13">
                  <c:v>14.760516933418211</c:v>
                </c:pt>
                <c:pt idx="14">
                  <c:v>15.823542181419342</c:v>
                </c:pt>
                <c:pt idx="15">
                  <c:v>16.813143698576855</c:v>
                </c:pt>
                <c:pt idx="16">
                  <c:v>17.715959223304242</c:v>
                </c:pt>
                <c:pt idx="17">
                  <c:v>18.513446171289477</c:v>
                </c:pt>
                <c:pt idx="18">
                  <c:v>19.176596076324433</c:v>
                </c:pt>
                <c:pt idx="19">
                  <c:v>19.650314756801549</c:v>
                </c:pt>
                <c:pt idx="20">
                  <c:v>19.747115607347645</c:v>
                </c:pt>
                <c:pt idx="21">
                  <c:v>15.639634034307505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4C-8D49-87D9-AB28687DD2E3}"/>
            </c:ext>
          </c:extLst>
        </c:ser>
        <c:ser>
          <c:idx val="4"/>
          <c:order val="4"/>
          <c:tx>
            <c:v>Velocity (t=1200)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'Storage_Prod_Fits-20L'!$F$13:$AA$13</c:f>
              <c:numCache>
                <c:formatCode>0.0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</c:numCache>
            </c:numRef>
          </c:xVal>
          <c:yVal>
            <c:numRef>
              <c:f>'Storage_Prod_Fits-20L'!$F$103:$AA$103</c:f>
              <c:numCache>
                <c:formatCode>0.0</c:formatCode>
                <c:ptCount val="22"/>
                <c:pt idx="0">
                  <c:v>0.1717039150169174</c:v>
                </c:pt>
                <c:pt idx="1">
                  <c:v>0.62821690010837983</c:v>
                </c:pt>
                <c:pt idx="2">
                  <c:v>1.2952632568267779</c:v>
                </c:pt>
                <c:pt idx="3">
                  <c:v>2.1138767668515688</c:v>
                </c:pt>
                <c:pt idx="4">
                  <c:v>3.0373573270421086</c:v>
                </c:pt>
                <c:pt idx="5">
                  <c:v>4.0287687602226834</c:v>
                </c:pt>
                <c:pt idx="6">
                  <c:v>5.0588868724266742</c:v>
                </c:pt>
                <c:pt idx="7">
                  <c:v>6.1045185525512551</c:v>
                </c:pt>
                <c:pt idx="8">
                  <c:v>7.1471229736927144</c:v>
                </c:pt>
                <c:pt idx="9">
                  <c:v>8.1716743936855245</c:v>
                </c:pt>
                <c:pt idx="10">
                  <c:v>9.165712229941704</c:v>
                </c:pt>
                <c:pt idx="11">
                  <c:v>10.118527265622594</c:v>
                </c:pt>
                <c:pt idx="12">
                  <c:v>11.020431576741169</c:v>
                </c:pt>
                <c:pt idx="13">
                  <c:v>11.862050966058103</c:v>
                </c:pt>
                <c:pt idx="14">
                  <c:v>12.633555399643619</c:v>
                </c:pt>
                <c:pt idx="15">
                  <c:v>13.323688314060947</c:v>
                </c:pt>
                <c:pt idx="16">
                  <c:v>13.918324342616124</c:v>
                </c:pt>
                <c:pt idx="17">
                  <c:v>14.397933931497944</c:v>
                </c:pt>
                <c:pt idx="18">
                  <c:v>14.732168436261901</c:v>
                </c:pt>
                <c:pt idx="19">
                  <c:v>14.863676435266385</c:v>
                </c:pt>
                <c:pt idx="20">
                  <c:v>14.596025609949162</c:v>
                </c:pt>
                <c:pt idx="21">
                  <c:v>10.117531341251091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4C-8D49-87D9-AB28687D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6488"/>
        <c:axId val="552154776"/>
      </c:scatterChart>
      <c:valAx>
        <c:axId val="55214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</a:t>
                </a:r>
              </a:p>
            </c:rich>
          </c:tx>
          <c:layout>
            <c:manualLayout>
              <c:xMode val="edge"/>
              <c:yMode val="edge"/>
              <c:x val="0.39112934975869901"/>
              <c:y val="0.8546241631690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54776"/>
        <c:crossesAt val="1.0000000000000001E-18"/>
        <c:crossBetween val="midCat"/>
      </c:valAx>
      <c:valAx>
        <c:axId val="55215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Counts</a:t>
                </a:r>
              </a:p>
            </c:rich>
          </c:tx>
          <c:layout>
            <c:manualLayout>
              <c:xMode val="edge"/>
              <c:yMode val="edge"/>
              <c:x val="2.6209677419354802E-2"/>
              <c:y val="0.32599049568143201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464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95240665481299"/>
          <c:y val="0.33480106836865697"/>
          <c:w val="0.241935801371603"/>
          <c:h val="0.40088036352284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</a:t>
            </a:r>
          </a:p>
        </c:rich>
      </c:tx>
      <c:layout>
        <c:manualLayout>
          <c:xMode val="edge"/>
          <c:yMode val="edge"/>
          <c:x val="0.467826086956522"/>
          <c:y val="3.4722222222222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82608695652"/>
          <c:y val="0.26388911259046099"/>
          <c:w val="0.58608695652173903"/>
          <c:h val="0.4375003708736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'Storage_Prod_Fits-20L'!$AJ$113:$AJ$117</c:f>
                <c:numCache>
                  <c:formatCode>General</c:formatCode>
                  <c:ptCount val="5"/>
                  <c:pt idx="0">
                    <c:v>4.3279439246791354</c:v>
                  </c:pt>
                  <c:pt idx="1">
                    <c:v>3.73051124061673</c:v>
                  </c:pt>
                  <c:pt idx="2">
                    <c:v>2.979974575690981</c:v>
                  </c:pt>
                  <c:pt idx="3">
                    <c:v>2.4035711782546882</c:v>
                  </c:pt>
                  <c:pt idx="4">
                    <c:v>2.4908953610035689</c:v>
                  </c:pt>
                </c:numCache>
              </c:numRef>
            </c:plus>
            <c:minus>
              <c:numRef>
                <c:f>'Storage_Prod_Fits-20L'!$AJ$113:$AJ$117</c:f>
                <c:numCache>
                  <c:formatCode>General</c:formatCode>
                  <c:ptCount val="5"/>
                  <c:pt idx="0">
                    <c:v>4.3279439246791354</c:v>
                  </c:pt>
                  <c:pt idx="1">
                    <c:v>3.73051124061673</c:v>
                  </c:pt>
                  <c:pt idx="2">
                    <c:v>2.979974575690981</c:v>
                  </c:pt>
                  <c:pt idx="3">
                    <c:v>2.4035711782546882</c:v>
                  </c:pt>
                  <c:pt idx="4">
                    <c:v>2.4908953610035689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'Storage_Prod_Fits-20L'!$AH$113:$AH$117</c:f>
              <c:numCache>
                <c:formatCode>0.0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400</c:v>
                </c:pt>
              </c:numCache>
            </c:numRef>
          </c:xVal>
          <c:yVal>
            <c:numRef>
              <c:f>'Storage_Prod_Fits-20L'!$AI$113:$AI$117</c:f>
              <c:numCache>
                <c:formatCode>0.0</c:formatCode>
                <c:ptCount val="5"/>
                <c:pt idx="0">
                  <c:v>159.56465281574631</c:v>
                </c:pt>
                <c:pt idx="1">
                  <c:v>115.04006888793211</c:v>
                </c:pt>
                <c:pt idx="2">
                  <c:v>69.323840920249694</c:v>
                </c:pt>
                <c:pt idx="3">
                  <c:v>45.079528240640556</c:v>
                </c:pt>
                <c:pt idx="4">
                  <c:v>21.27719219555954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0-3249-AE2C-20EFDCE67290}"/>
            </c:ext>
          </c:extLst>
        </c:ser>
        <c:ser>
          <c:idx val="1"/>
          <c:order val="1"/>
          <c:tx>
            <c:v>Fit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'Storage_Prod_Fits-20L'!$AH$113:$AH$117</c:f>
              <c:numCache>
                <c:formatCode>0.0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400</c:v>
                </c:pt>
              </c:numCache>
            </c:numRef>
          </c:xVal>
          <c:yVal>
            <c:numRef>
              <c:f>'Storage_Prod_Fits-20L'!$AG$113:$AG$117</c:f>
              <c:numCache>
                <c:formatCode>0.0</c:formatCode>
                <c:ptCount val="5"/>
                <c:pt idx="0">
                  <c:v>373.47124424010332</c:v>
                </c:pt>
                <c:pt idx="1">
                  <c:v>350.53805090111695</c:v>
                </c:pt>
                <c:pt idx="2">
                  <c:v>309.05259448786489</c:v>
                </c:pt>
                <c:pt idx="3">
                  <c:v>272.7492988621766</c:v>
                </c:pt>
                <c:pt idx="4">
                  <c:v>213.02635543541524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0-3249-AE2C-20EFDCE6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97384"/>
        <c:axId val="552205464"/>
      </c:scatterChart>
      <c:valAx>
        <c:axId val="55219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4173913043478302"/>
              <c:y val="0.850695264654418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205464"/>
        <c:crosses val="autoZero"/>
        <c:crossBetween val="midCat"/>
      </c:valAx>
      <c:valAx>
        <c:axId val="55220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2.26086956521739E-2"/>
              <c:y val="0.3541669400699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97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173913043478"/>
          <c:y val="0.39583360673665802"/>
          <c:w val="0.13565217391304399"/>
          <c:h val="0.17708360673665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</a:t>
            </a:r>
          </a:p>
        </c:rich>
      </c:tx>
      <c:layout>
        <c:manualLayout>
          <c:xMode val="edge"/>
          <c:yMode val="edge"/>
          <c:x val="0.467826086956522"/>
          <c:y val="3.4722222222222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82608695652"/>
          <c:y val="0.26388911259046099"/>
          <c:w val="0.58608695652173903"/>
          <c:h val="0.4375003708736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'Storage_Prod_Fits-20L'!$AJ$113:$AJ$117</c:f>
                <c:numCache>
                  <c:formatCode>General</c:formatCode>
                  <c:ptCount val="5"/>
                  <c:pt idx="0">
                    <c:v>4.3279439246791354</c:v>
                  </c:pt>
                  <c:pt idx="1">
                    <c:v>3.73051124061673</c:v>
                  </c:pt>
                  <c:pt idx="2">
                    <c:v>2.979974575690981</c:v>
                  </c:pt>
                  <c:pt idx="3">
                    <c:v>2.4035711782546882</c:v>
                  </c:pt>
                  <c:pt idx="4">
                    <c:v>2.4908953610035689</c:v>
                  </c:pt>
                </c:numCache>
              </c:numRef>
            </c:plus>
            <c:minus>
              <c:numRef>
                <c:f>'Storage_Prod_Fits-20L'!$AJ$113:$AJ$117</c:f>
                <c:numCache>
                  <c:formatCode>General</c:formatCode>
                  <c:ptCount val="5"/>
                  <c:pt idx="0">
                    <c:v>4.3279439246791354</c:v>
                  </c:pt>
                  <c:pt idx="1">
                    <c:v>3.73051124061673</c:v>
                  </c:pt>
                  <c:pt idx="2">
                    <c:v>2.979974575690981</c:v>
                  </c:pt>
                  <c:pt idx="3">
                    <c:v>2.4035711782546882</c:v>
                  </c:pt>
                  <c:pt idx="4">
                    <c:v>2.4908953610035689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'Storage_Prod_Fits-20L'!$AD$80:$AD$207</c:f>
              <c:numCache>
                <c:formatCode>0.0</c:formatCode>
                <c:ptCount val="12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</c:numCache>
            </c:numRef>
          </c:xVal>
          <c:yVal>
            <c:numRef>
              <c:f>'Storage_Prod_Fits-20L'!$AC$80:$AC$207</c:f>
              <c:numCache>
                <c:formatCode>0.0</c:formatCode>
                <c:ptCount val="128"/>
                <c:pt idx="0">
                  <c:v>385.5336092121463</c:v>
                </c:pt>
                <c:pt idx="1">
                  <c:v>373.47124424010332</c:v>
                </c:pt>
                <c:pt idx="2">
                  <c:v>361.81087281097939</c:v>
                </c:pt>
                <c:pt idx="3">
                  <c:v>350.53805090111695</c:v>
                </c:pt>
                <c:pt idx="4">
                  <c:v>339.63889756513481</c:v>
                </c:pt>
                <c:pt idx="5">
                  <c:v>329.10007118921703</c:v>
                </c:pt>
                <c:pt idx="6">
                  <c:v>318.90874681567391</c:v>
                </c:pt>
                <c:pt idx="7">
                  <c:v>309.05259448786489</c:v>
                </c:pt>
                <c:pt idx="8">
                  <c:v>299.51975856708418</c:v>
                </c:pt>
                <c:pt idx="9">
                  <c:v>290.29883797539566</c:v>
                </c:pt>
                <c:pt idx="10">
                  <c:v>281.37886732066312</c:v>
                </c:pt>
                <c:pt idx="11">
                  <c:v>272.7492988621766</c:v>
                </c:pt>
                <c:pt idx="12">
                  <c:v>264.39998527731143</c:v>
                </c:pt>
                <c:pt idx="13">
                  <c:v>256.32116319159724</c:v>
                </c:pt>
                <c:pt idx="14">
                  <c:v>248.50343743641366</c:v>
                </c:pt>
                <c:pt idx="15">
                  <c:v>240.93776600027908</c:v>
                </c:pt>
                <c:pt idx="16">
                  <c:v>233.61544564135426</c:v>
                </c:pt>
                <c:pt idx="17">
                  <c:v>226.52809813036606</c:v>
                </c:pt>
                <c:pt idx="18">
                  <c:v>219.66765709464707</c:v>
                </c:pt>
                <c:pt idx="19">
                  <c:v>213.02635543541524</c:v>
                </c:pt>
                <c:pt idx="20">
                  <c:v>206.59671329176521</c:v>
                </c:pt>
                <c:pt idx="21">
                  <c:v>200.37152652612917</c:v>
                </c:pt>
                <c:pt idx="22">
                  <c:v>194.34385570718314</c:v>
                </c:pt>
                <c:pt idx="23">
                  <c:v>188.50701556733532</c:v>
                </c:pt>
                <c:pt idx="24">
                  <c:v>182.85456491303208</c:v>
                </c:pt>
                <c:pt idx="25">
                  <c:v>177.38029696716535</c:v>
                </c:pt>
                <c:pt idx="26">
                  <c:v>172.07823012385882</c:v>
                </c:pt>
                <c:pt idx="27">
                  <c:v>166.94259909685542</c:v>
                </c:pt>
                <c:pt idx="28">
                  <c:v>161.96784644362603</c:v>
                </c:pt>
                <c:pt idx="29">
                  <c:v>157.14861444817453</c:v>
                </c:pt>
                <c:pt idx="30">
                  <c:v>152.47973734632376</c:v>
                </c:pt>
                <c:pt idx="31">
                  <c:v>147.95623387804028</c:v>
                </c:pt>
                <c:pt idx="32">
                  <c:v>143.57330015208686</c:v>
                </c:pt>
                <c:pt idx="33">
                  <c:v>139.32630280899153</c:v>
                </c:pt>
                <c:pt idx="34">
                  <c:v>135.2107724689817</c:v>
                </c:pt>
                <c:pt idx="35">
                  <c:v>131.22239745216476</c:v>
                </c:pt>
                <c:pt idx="36">
                  <c:v>127.35701775883474</c:v>
                </c:pt>
                <c:pt idx="37">
                  <c:v>123.61061929835404</c:v>
                </c:pt>
                <c:pt idx="38">
                  <c:v>119.97932835560246</c:v>
                </c:pt>
                <c:pt idx="39">
                  <c:v>116.45940628450059</c:v>
                </c:pt>
                <c:pt idx="40">
                  <c:v>113.04724441860525</c:v>
                </c:pt>
                <c:pt idx="41">
                  <c:v>109.73935918924104</c:v>
                </c:pt>
                <c:pt idx="42">
                  <c:v>106.532387442076</c:v>
                </c:pt>
                <c:pt idx="43">
                  <c:v>103.42308194347157</c:v>
                </c:pt>
                <c:pt idx="44">
                  <c:v>100.408307068339</c:v>
                </c:pt>
                <c:pt idx="45">
                  <c:v>97.485034661616268</c:v>
                </c:pt>
                <c:pt idx="46">
                  <c:v>94.650340065843707</c:v>
                </c:pt>
                <c:pt idx="47">
                  <c:v>91.901398307662845</c:v>
                </c:pt>
                <c:pt idx="48">
                  <c:v>89.23548043639245</c:v>
                </c:pt>
                <c:pt idx="49">
                  <c:v>86.649950008149176</c:v>
                </c:pt>
                <c:pt idx="50">
                  <c:v>84.142259709279472</c:v>
                </c:pt>
                <c:pt idx="51">
                  <c:v>81.709948113153374</c:v>
                </c:pt>
                <c:pt idx="52">
                  <c:v>79.35063656464142</c:v>
                </c:pt>
                <c:pt idx="53">
                  <c:v>77.062026186854169</c:v>
                </c:pt>
                <c:pt idx="54">
                  <c:v>74.841895004968592</c:v>
                </c:pt>
                <c:pt idx="55">
                  <c:v>72.688095182200172</c:v>
                </c:pt>
                <c:pt idx="56">
                  <c:v>70.598550363201895</c:v>
                </c:pt>
                <c:pt idx="57">
                  <c:v>68.571253120382991</c:v>
                </c:pt>
                <c:pt idx="58">
                  <c:v>66.604262498843482</c:v>
                </c:pt>
                <c:pt idx="59">
                  <c:v>64.695701655811689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7-FF4D-85F6-07686FB37890}"/>
            </c:ext>
          </c:extLst>
        </c:ser>
        <c:ser>
          <c:idx val="1"/>
          <c:order val="1"/>
          <c:tx>
            <c:v>Fit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'Storage_Prod_Fits-20L'!$AD$80:$AD$109</c:f>
              <c:numCache>
                <c:formatCode>0.0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'Storage_Prod_Fits-20L'!$AC$80:$AC$109</c:f>
              <c:numCache>
                <c:formatCode>0.0</c:formatCode>
                <c:ptCount val="30"/>
                <c:pt idx="0">
                  <c:v>385.5336092121463</c:v>
                </c:pt>
                <c:pt idx="1">
                  <c:v>373.47124424010332</c:v>
                </c:pt>
                <c:pt idx="2">
                  <c:v>361.81087281097939</c:v>
                </c:pt>
                <c:pt idx="3">
                  <c:v>350.53805090111695</c:v>
                </c:pt>
                <c:pt idx="4">
                  <c:v>339.63889756513481</c:v>
                </c:pt>
                <c:pt idx="5">
                  <c:v>329.10007118921703</c:v>
                </c:pt>
                <c:pt idx="6">
                  <c:v>318.90874681567391</c:v>
                </c:pt>
                <c:pt idx="7">
                  <c:v>309.05259448786489</c:v>
                </c:pt>
                <c:pt idx="8">
                  <c:v>299.51975856708418</c:v>
                </c:pt>
                <c:pt idx="9">
                  <c:v>290.29883797539566</c:v>
                </c:pt>
                <c:pt idx="10">
                  <c:v>281.37886732066312</c:v>
                </c:pt>
                <c:pt idx="11">
                  <c:v>272.7492988621766</c:v>
                </c:pt>
                <c:pt idx="12">
                  <c:v>264.39998527731143</c:v>
                </c:pt>
                <c:pt idx="13">
                  <c:v>256.32116319159724</c:v>
                </c:pt>
                <c:pt idx="14">
                  <c:v>248.50343743641366</c:v>
                </c:pt>
                <c:pt idx="15">
                  <c:v>240.93776600027908</c:v>
                </c:pt>
                <c:pt idx="16">
                  <c:v>233.61544564135426</c:v>
                </c:pt>
                <c:pt idx="17">
                  <c:v>226.52809813036606</c:v>
                </c:pt>
                <c:pt idx="18">
                  <c:v>219.66765709464707</c:v>
                </c:pt>
                <c:pt idx="19">
                  <c:v>213.02635543541524</c:v>
                </c:pt>
                <c:pt idx="20">
                  <c:v>206.59671329176521</c:v>
                </c:pt>
                <c:pt idx="21">
                  <c:v>200.37152652612917</c:v>
                </c:pt>
                <c:pt idx="22">
                  <c:v>194.34385570718314</c:v>
                </c:pt>
                <c:pt idx="23">
                  <c:v>188.50701556733532</c:v>
                </c:pt>
                <c:pt idx="24">
                  <c:v>182.85456491303208</c:v>
                </c:pt>
                <c:pt idx="25">
                  <c:v>177.38029696716535</c:v>
                </c:pt>
                <c:pt idx="26">
                  <c:v>172.07823012385882</c:v>
                </c:pt>
                <c:pt idx="27">
                  <c:v>166.94259909685542</c:v>
                </c:pt>
                <c:pt idx="28">
                  <c:v>161.96784644362603</c:v>
                </c:pt>
                <c:pt idx="29">
                  <c:v>157.14861444817453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7-FF4D-85F6-07686FB3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58312"/>
        <c:axId val="552266344"/>
      </c:scatterChart>
      <c:valAx>
        <c:axId val="55225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4173913043478302"/>
              <c:y val="0.850695264654418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266344"/>
        <c:crosses val="autoZero"/>
        <c:crossBetween val="midCat"/>
      </c:valAx>
      <c:valAx>
        <c:axId val="55226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2.26086956521739E-2"/>
              <c:y val="0.3541669400699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258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173913043478"/>
          <c:y val="0.39583360673665802"/>
          <c:w val="0.13565217391304399"/>
          <c:h val="0.17708360673665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660400</xdr:colOff>
      <xdr:row>6</xdr:row>
      <xdr:rowOff>0</xdr:rowOff>
    </xdr:from>
    <xdr:to>
      <xdr:col>37</xdr:col>
      <xdr:colOff>25400</xdr:colOff>
      <xdr:row>24</xdr:row>
      <xdr:rowOff>12700</xdr:rowOff>
    </xdr:to>
    <xdr:graphicFrame macro="">
      <xdr:nvGraphicFramePr>
        <xdr:cNvPr id="8199" name="Chart 1">
          <a:extLst>
            <a:ext uri="{FF2B5EF4-FFF2-40B4-BE49-F238E27FC236}">
              <a16:creationId xmlns:a16="http://schemas.microsoft.com/office/drawing/2014/main" id="{00000000-0008-0000-0600-000007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37</xdr:col>
      <xdr:colOff>38100</xdr:colOff>
      <xdr:row>46</xdr:row>
      <xdr:rowOff>25400</xdr:rowOff>
    </xdr:to>
    <xdr:graphicFrame macro="">
      <xdr:nvGraphicFramePr>
        <xdr:cNvPr id="8200" name="Chart 2">
          <a:extLst>
            <a:ext uri="{FF2B5EF4-FFF2-40B4-BE49-F238E27FC236}">
              <a16:creationId xmlns:a16="http://schemas.microsoft.com/office/drawing/2014/main" id="{00000000-0008-0000-0600-00000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673100</xdr:colOff>
      <xdr:row>14</xdr:row>
      <xdr:rowOff>25400</xdr:rowOff>
    </xdr:from>
    <xdr:to>
      <xdr:col>43</xdr:col>
      <xdr:colOff>12700</xdr:colOff>
      <xdr:row>34</xdr:row>
      <xdr:rowOff>0</xdr:rowOff>
    </xdr:to>
    <xdr:graphicFrame macro="">
      <xdr:nvGraphicFramePr>
        <xdr:cNvPr id="7187" name="Chart 1">
          <a:extLst>
            <a:ext uri="{FF2B5EF4-FFF2-40B4-BE49-F238E27FC236}">
              <a16:creationId xmlns:a16="http://schemas.microsoft.com/office/drawing/2014/main" id="{00000000-0008-0000-0700-00001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43</xdr:col>
      <xdr:colOff>0</xdr:colOff>
      <xdr:row>59</xdr:row>
      <xdr:rowOff>12700</xdr:rowOff>
    </xdr:to>
    <xdr:graphicFrame macro="">
      <xdr:nvGraphicFramePr>
        <xdr:cNvPr id="7188" name="Chart 2">
          <a:extLst>
            <a:ext uri="{FF2B5EF4-FFF2-40B4-BE49-F238E27FC236}">
              <a16:creationId xmlns:a16="http://schemas.microsoft.com/office/drawing/2014/main" id="{00000000-0008-0000-07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673100</xdr:colOff>
      <xdr:row>85</xdr:row>
      <xdr:rowOff>127000</xdr:rowOff>
    </xdr:from>
    <xdr:to>
      <xdr:col>43</xdr:col>
      <xdr:colOff>12700</xdr:colOff>
      <xdr:row>105</xdr:row>
      <xdr:rowOff>127000</xdr:rowOff>
    </xdr:to>
    <xdr:graphicFrame macro="">
      <xdr:nvGraphicFramePr>
        <xdr:cNvPr id="7189" name="Chart 3">
          <a:extLst>
            <a:ext uri="{FF2B5EF4-FFF2-40B4-BE49-F238E27FC236}">
              <a16:creationId xmlns:a16="http://schemas.microsoft.com/office/drawing/2014/main" id="{00000000-0008-0000-0700-000015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60</xdr:row>
      <xdr:rowOff>0</xdr:rowOff>
    </xdr:from>
    <xdr:to>
      <xdr:col>43</xdr:col>
      <xdr:colOff>12700</xdr:colOff>
      <xdr:row>84</xdr:row>
      <xdr:rowOff>25400</xdr:rowOff>
    </xdr:to>
    <xdr:graphicFrame macro="">
      <xdr:nvGraphicFramePr>
        <xdr:cNvPr id="7190" name="Chart 4">
          <a:extLst>
            <a:ext uri="{FF2B5EF4-FFF2-40B4-BE49-F238E27FC236}">
              <a16:creationId xmlns:a16="http://schemas.microsoft.com/office/drawing/2014/main" id="{00000000-0008-0000-0700-00001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330200</xdr:colOff>
      <xdr:row>106</xdr:row>
      <xdr:rowOff>127000</xdr:rowOff>
    </xdr:from>
    <xdr:to>
      <xdr:col>44</xdr:col>
      <xdr:colOff>342900</xdr:colOff>
      <xdr:row>125</xdr:row>
      <xdr:rowOff>114300</xdr:rowOff>
    </xdr:to>
    <xdr:graphicFrame macro="">
      <xdr:nvGraphicFramePr>
        <xdr:cNvPr id="7191" name="Chart 5">
          <a:extLst>
            <a:ext uri="{FF2B5EF4-FFF2-40B4-BE49-F238E27FC236}">
              <a16:creationId xmlns:a16="http://schemas.microsoft.com/office/drawing/2014/main" id="{00000000-0008-0000-0700-00001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12700</xdr:colOff>
      <xdr:row>117</xdr:row>
      <xdr:rowOff>25400</xdr:rowOff>
    </xdr:from>
    <xdr:to>
      <xdr:col>42</xdr:col>
      <xdr:colOff>215900</xdr:colOff>
      <xdr:row>141</xdr:row>
      <xdr:rowOff>25400</xdr:rowOff>
    </xdr:to>
    <xdr:graphicFrame macro="">
      <xdr:nvGraphicFramePr>
        <xdr:cNvPr id="7192" name="Chart 6">
          <a:extLst>
            <a:ext uri="{FF2B5EF4-FFF2-40B4-BE49-F238E27FC236}">
              <a16:creationId xmlns:a16="http://schemas.microsoft.com/office/drawing/2014/main" id="{00000000-0008-0000-0700-000018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457200</xdr:colOff>
      <xdr:row>144</xdr:row>
      <xdr:rowOff>0</xdr:rowOff>
    </xdr:from>
    <xdr:to>
      <xdr:col>35</xdr:col>
      <xdr:colOff>444500</xdr:colOff>
      <xdr:row>168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7"/>
  <sheetViews>
    <sheetView tabSelected="1" zoomScaleNormal="66" workbookViewId="0">
      <selection activeCell="F29" sqref="F29"/>
    </sheetView>
  </sheetViews>
  <sheetFormatPr baseColWidth="10" defaultColWidth="8.83203125" defaultRowHeight="13" x14ac:dyDescent="0.15"/>
  <cols>
    <col min="1" max="1" width="13.6640625" customWidth="1"/>
    <col min="2" max="2" width="11.1640625" bestFit="1" customWidth="1"/>
    <col min="5" max="23" width="12.33203125" bestFit="1" customWidth="1"/>
  </cols>
  <sheetData>
    <row r="1" spans="1:37" x14ac:dyDescent="0.15">
      <c r="A1" s="1" t="s">
        <v>0</v>
      </c>
    </row>
    <row r="2" spans="1:37" x14ac:dyDescent="0.15">
      <c r="A2" s="1">
        <f>SQRT(2*160/938000000000000000)*30000000000</f>
        <v>554.10851584753209</v>
      </c>
    </row>
    <row r="3" spans="1:37" x14ac:dyDescent="0.15">
      <c r="A3" s="1" t="s">
        <v>1</v>
      </c>
    </row>
    <row r="4" spans="1:37" x14ac:dyDescent="0.15">
      <c r="A4" s="1">
        <v>878</v>
      </c>
    </row>
    <row r="5" spans="1:37" x14ac:dyDescent="0.15">
      <c r="A5" s="1" t="s">
        <v>9</v>
      </c>
    </row>
    <row r="6" spans="1:37" x14ac:dyDescent="0.15">
      <c r="A6" s="1">
        <v>100000</v>
      </c>
      <c r="E6" t="s">
        <v>40</v>
      </c>
      <c r="AH6" s="3"/>
    </row>
    <row r="7" spans="1:37" x14ac:dyDescent="0.15">
      <c r="A7" s="1" t="s">
        <v>2</v>
      </c>
      <c r="E7" s="2">
        <f>2*$B$15*($B$16/E$11*ASIN(SQRT(E$11/$B$16))-SQRT($B$16/E$11-1))</f>
        <v>6.0285971989834766E-7</v>
      </c>
      <c r="F7">
        <f t="shared" ref="F7:Z7" si="0">2*$B$15*($B$16/F$11*ASIN(SQRT(F$11/$B$16))-SQRT($B$16/F$11-1))</f>
        <v>1.2079459624115074E-6</v>
      </c>
      <c r="G7">
        <f t="shared" si="0"/>
        <v>1.8175346046719556E-6</v>
      </c>
      <c r="H7">
        <f t="shared" si="0"/>
        <v>2.4340030475134892E-6</v>
      </c>
      <c r="I7">
        <f t="shared" si="0"/>
        <v>3.0598883231297873E-6</v>
      </c>
      <c r="J7">
        <f t="shared" si="0"/>
        <v>3.6979549396715418E-6</v>
      </c>
      <c r="K7">
        <f t="shared" si="0"/>
        <v>4.351277429820666E-6</v>
      </c>
      <c r="L7">
        <f t="shared" si="0"/>
        <v>5.023344470716254E-6</v>
      </c>
      <c r="M7">
        <f t="shared" si="0"/>
        <v>5.7181944971041084E-6</v>
      </c>
      <c r="N7">
        <f t="shared" si="0"/>
        <v>6.4405976925907025E-6</v>
      </c>
      <c r="O7">
        <f t="shared" si="0"/>
        <v>7.1963074974746057E-6</v>
      </c>
      <c r="P7">
        <f t="shared" si="0"/>
        <v>7.9924189429699021E-6</v>
      </c>
      <c r="Q7">
        <f t="shared" si="0"/>
        <v>8.8378964376926928E-6</v>
      </c>
      <c r="R7">
        <f t="shared" si="0"/>
        <v>9.7443810759486747E-6</v>
      </c>
      <c r="S7">
        <f t="shared" si="0"/>
        <v>1.0727481743454624E-5</v>
      </c>
      <c r="T7">
        <f t="shared" si="0"/>
        <v>1.1808955078057183E-5</v>
      </c>
      <c r="U7">
        <f t="shared" si="0"/>
        <v>1.3020646941730802E-5</v>
      </c>
      <c r="V7">
        <f t="shared" si="0"/>
        <v>1.4412289494392771E-5</v>
      </c>
      <c r="W7">
        <f t="shared" si="0"/>
        <v>1.6068977148465609E-5</v>
      </c>
      <c r="X7">
        <f t="shared" si="0"/>
        <v>1.8158460583609048E-5</v>
      </c>
      <c r="Y7">
        <f t="shared" si="0"/>
        <v>2.1109530275704705E-5</v>
      </c>
      <c r="Z7">
        <f t="shared" si="0"/>
        <v>2.7411014404228463E-5</v>
      </c>
      <c r="AK7" s="4"/>
    </row>
    <row r="8" spans="1:37" x14ac:dyDescent="0.15">
      <c r="A8" s="1">
        <v>15</v>
      </c>
      <c r="E8" t="s">
        <v>41</v>
      </c>
      <c r="AK8" s="4"/>
    </row>
    <row r="9" spans="1:37" x14ac:dyDescent="0.15">
      <c r="A9" s="1" t="s">
        <v>3</v>
      </c>
      <c r="E9">
        <f>Transmission_Integral_Fits!I43</f>
        <v>9.0641354395371856E-18</v>
      </c>
      <c r="F9">
        <f>Transmission_Integral_Fits!L43</f>
        <v>3.8813602867429433E-17</v>
      </c>
      <c r="G9">
        <f>Transmission_Integral_Fits!O43</f>
        <v>9.798978742200757E-17</v>
      </c>
      <c r="H9">
        <f>Transmission_Integral_Fits!R43</f>
        <v>2.0535815642268031E-16</v>
      </c>
      <c r="I9">
        <f>Transmission_Integral_Fits!U43</f>
        <v>3.9869801951485647E-16</v>
      </c>
      <c r="J9">
        <f>Transmission_Integral_Fits!X43</f>
        <v>7.5504962151071043E-16</v>
      </c>
      <c r="K9">
        <f>Transmission_Integral_Fits!AA43</f>
        <v>1.4376284267349794E-15</v>
      </c>
      <c r="L9">
        <f>Transmission_Integral_Fits!AD43</f>
        <v>2.8098936810492695E-15</v>
      </c>
      <c r="M9">
        <f>Transmission_Integral_Fits!AG43</f>
        <v>5.7292768658059678E-15</v>
      </c>
      <c r="N9">
        <f>Transmission_Integral_Fits!AJ43</f>
        <v>1.2353913012260717E-14</v>
      </c>
      <c r="O9">
        <f>Transmission_Integral_Fits!AM43</f>
        <v>2.852324779820477E-14</v>
      </c>
      <c r="P9">
        <f>Transmission_Integral_Fits!AP43</f>
        <v>7.1369055814156686E-14</v>
      </c>
      <c r="Q9">
        <f>Transmission_Integral_Fits!AS43</f>
        <v>1.9594050942929232E-13</v>
      </c>
      <c r="R9">
        <f>Transmission_Integral_Fits!AV43</f>
        <v>5.9835309404918911E-13</v>
      </c>
      <c r="S9">
        <f>Transmission_Integral_Fits!AY43</f>
        <v>2.0650580404012364E-12</v>
      </c>
      <c r="T9">
        <f>Transmission_Integral_Fits!BB43</f>
        <v>8.2159571290125966E-12</v>
      </c>
      <c r="U9">
        <f>Transmission_Integral_Fits!BE43</f>
        <v>3.8680622718190765E-11</v>
      </c>
      <c r="V9">
        <f>Transmission_Integral_Fits!BH43</f>
        <v>2.2354683475058717E-10</v>
      </c>
      <c r="W9">
        <f>Transmission_Integral_Fits!BK43</f>
        <v>1.6760806288161213E-9</v>
      </c>
      <c r="X9">
        <f>Transmission_Integral_Fits!BN43</f>
        <v>1.7871282156370811E-8</v>
      </c>
      <c r="Y9">
        <f>Transmission_Integral_Fits!BQ43</f>
        <v>3.2362259625412161E-7</v>
      </c>
      <c r="Z9">
        <f>Transmission_Integral_Fits!BT43</f>
        <v>1.5766167488569476E-5</v>
      </c>
      <c r="AK9" s="4"/>
    </row>
    <row r="10" spans="1:37" x14ac:dyDescent="0.15">
      <c r="A10" s="2">
        <v>8.0000000000000007E-5</v>
      </c>
      <c r="E10" s="1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K10" s="4"/>
    </row>
    <row r="11" spans="1:37" x14ac:dyDescent="0.15">
      <c r="A11" s="1" t="s">
        <v>8</v>
      </c>
      <c r="E11" s="1">
        <f>9.39565/2/(2.9979)^2*0.001*E$13^2</f>
        <v>0.32669506022595907</v>
      </c>
      <c r="F11" s="1">
        <f t="shared" ref="F11:Z11" si="1">9.39565/2/(2.9979)^2*0.001*F$13^2</f>
        <v>1.3067802409038363</v>
      </c>
      <c r="G11" s="1">
        <f t="shared" si="1"/>
        <v>2.9402555420336314</v>
      </c>
      <c r="H11" s="1">
        <f t="shared" si="1"/>
        <v>5.2271209636153451</v>
      </c>
      <c r="I11" s="1">
        <f t="shared" si="1"/>
        <v>8.167376505648976</v>
      </c>
      <c r="J11" s="1">
        <f t="shared" si="1"/>
        <v>11.761022168134526</v>
      </c>
      <c r="K11" s="1">
        <f t="shared" si="1"/>
        <v>16.008057951071994</v>
      </c>
      <c r="L11" s="1">
        <f t="shared" si="1"/>
        <v>20.90848385446138</v>
      </c>
      <c r="M11" s="1">
        <f t="shared" si="1"/>
        <v>26.462299878302684</v>
      </c>
      <c r="N11" s="1">
        <f t="shared" si="1"/>
        <v>32.669506022595904</v>
      </c>
      <c r="O11" s="1">
        <f t="shared" si="1"/>
        <v>39.530102287341045</v>
      </c>
      <c r="P11" s="1">
        <f t="shared" si="1"/>
        <v>47.044088672538102</v>
      </c>
      <c r="Q11" s="1">
        <f t="shared" si="1"/>
        <v>55.211465178187076</v>
      </c>
      <c r="R11" s="1">
        <f t="shared" si="1"/>
        <v>64.032231804287974</v>
      </c>
      <c r="S11" s="1">
        <f t="shared" si="1"/>
        <v>73.506388550840782</v>
      </c>
      <c r="T11" s="1">
        <f t="shared" si="1"/>
        <v>83.633935417845521</v>
      </c>
      <c r="U11" s="1">
        <f t="shared" si="1"/>
        <v>94.414872405302162</v>
      </c>
      <c r="V11" s="1">
        <f t="shared" si="1"/>
        <v>105.84919951321073</v>
      </c>
      <c r="W11" s="1">
        <f t="shared" si="1"/>
        <v>117.93691674157121</v>
      </c>
      <c r="X11" s="1">
        <f t="shared" si="1"/>
        <v>130.67802409038362</v>
      </c>
      <c r="Y11" s="1">
        <f t="shared" si="1"/>
        <v>144.07252155964792</v>
      </c>
      <c r="Z11" s="1">
        <f t="shared" si="1"/>
        <v>158.12040914936418</v>
      </c>
      <c r="AK11" s="4"/>
    </row>
    <row r="12" spans="1:37" x14ac:dyDescent="0.15">
      <c r="A12" s="1">
        <v>20</v>
      </c>
      <c r="E12" s="1" t="s">
        <v>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K12" s="4"/>
    </row>
    <row r="13" spans="1:37" x14ac:dyDescent="0.15">
      <c r="A13" s="1" t="s">
        <v>5</v>
      </c>
      <c r="E13" s="1">
        <v>25</v>
      </c>
      <c r="F13" s="1">
        <f>E$13+$A$14</f>
        <v>50</v>
      </c>
      <c r="G13" s="1">
        <f t="shared" ref="G13:Z13" si="2">F$13+$A$14</f>
        <v>75</v>
      </c>
      <c r="H13" s="1">
        <f t="shared" si="2"/>
        <v>100</v>
      </c>
      <c r="I13" s="1">
        <f t="shared" si="2"/>
        <v>125</v>
      </c>
      <c r="J13" s="1">
        <f t="shared" si="2"/>
        <v>150</v>
      </c>
      <c r="K13" s="1">
        <f t="shared" si="2"/>
        <v>175</v>
      </c>
      <c r="L13" s="1">
        <f t="shared" si="2"/>
        <v>200</v>
      </c>
      <c r="M13" s="1">
        <f t="shared" si="2"/>
        <v>225</v>
      </c>
      <c r="N13" s="1">
        <f t="shared" si="2"/>
        <v>250</v>
      </c>
      <c r="O13" s="1">
        <f t="shared" si="2"/>
        <v>275</v>
      </c>
      <c r="P13" s="1">
        <f t="shared" si="2"/>
        <v>300</v>
      </c>
      <c r="Q13" s="1">
        <f t="shared" si="2"/>
        <v>325</v>
      </c>
      <c r="R13" s="1">
        <f t="shared" si="2"/>
        <v>350</v>
      </c>
      <c r="S13" s="1">
        <f t="shared" si="2"/>
        <v>375</v>
      </c>
      <c r="T13" s="1">
        <f t="shared" si="2"/>
        <v>400</v>
      </c>
      <c r="U13" s="1">
        <f t="shared" si="2"/>
        <v>425</v>
      </c>
      <c r="V13" s="1">
        <f t="shared" si="2"/>
        <v>450</v>
      </c>
      <c r="W13" s="1">
        <f t="shared" si="2"/>
        <v>475</v>
      </c>
      <c r="X13" s="1">
        <f t="shared" si="2"/>
        <v>500</v>
      </c>
      <c r="Y13" s="1">
        <f t="shared" si="2"/>
        <v>525</v>
      </c>
      <c r="Z13" s="1">
        <f t="shared" si="2"/>
        <v>550</v>
      </c>
      <c r="AK13" s="4"/>
    </row>
    <row r="14" spans="1:37" x14ac:dyDescent="0.15">
      <c r="A14" s="1">
        <v>25</v>
      </c>
      <c r="AK14" s="4"/>
    </row>
    <row r="15" spans="1:37" x14ac:dyDescent="0.15">
      <c r="A15" t="s">
        <v>3</v>
      </c>
      <c r="B15" s="2">
        <v>1.0000000000000001E-5</v>
      </c>
      <c r="D15" t="s">
        <v>35</v>
      </c>
      <c r="E15" s="2">
        <f>E$13/$A$8*E$7</f>
        <v>1.0047661998305795E-6</v>
      </c>
      <c r="F15">
        <f t="shared" ref="F15:Z15" si="3">F$13/$A$8*F$7</f>
        <v>4.0264865413716913E-6</v>
      </c>
      <c r="G15">
        <f t="shared" si="3"/>
        <v>9.0876730233597784E-6</v>
      </c>
      <c r="H15">
        <f t="shared" si="3"/>
        <v>1.6226686983423263E-5</v>
      </c>
      <c r="I15">
        <f t="shared" si="3"/>
        <v>2.5499069359414897E-5</v>
      </c>
      <c r="J15">
        <f t="shared" si="3"/>
        <v>3.6979549396715417E-5</v>
      </c>
      <c r="K15">
        <f t="shared" si="3"/>
        <v>5.0764903347907766E-5</v>
      </c>
      <c r="L15">
        <f t="shared" si="3"/>
        <v>6.6977926276216718E-5</v>
      </c>
      <c r="M15">
        <f t="shared" si="3"/>
        <v>8.5772917456561628E-5</v>
      </c>
      <c r="N15">
        <f t="shared" si="3"/>
        <v>1.0734329487651171E-4</v>
      </c>
      <c r="O15">
        <f t="shared" si="3"/>
        <v>1.3193230412036777E-4</v>
      </c>
      <c r="P15">
        <f t="shared" si="3"/>
        <v>1.5984837885939804E-4</v>
      </c>
      <c r="Q15">
        <f t="shared" si="3"/>
        <v>1.9148775615000836E-4</v>
      </c>
      <c r="R15">
        <f t="shared" si="3"/>
        <v>2.2736889177213572E-4</v>
      </c>
      <c r="S15">
        <f t="shared" si="3"/>
        <v>2.6818704358636561E-4</v>
      </c>
      <c r="T15">
        <f t="shared" si="3"/>
        <v>3.1490546874819156E-4</v>
      </c>
      <c r="U15">
        <f t="shared" si="3"/>
        <v>3.6891833001570604E-4</v>
      </c>
      <c r="V15">
        <f t="shared" si="3"/>
        <v>4.3236868483178311E-4</v>
      </c>
      <c r="W15">
        <f t="shared" si="3"/>
        <v>5.088509430347443E-4</v>
      </c>
      <c r="X15">
        <f t="shared" si="3"/>
        <v>6.0528201945363495E-4</v>
      </c>
      <c r="Y15">
        <f t="shared" si="3"/>
        <v>7.3883355964966466E-4</v>
      </c>
      <c r="Z15">
        <f t="shared" si="3"/>
        <v>1.0050705281550436E-3</v>
      </c>
      <c r="AK15" s="4"/>
    </row>
    <row r="16" spans="1:37" x14ac:dyDescent="0.15">
      <c r="A16" s="1" t="s">
        <v>36</v>
      </c>
      <c r="B16">
        <v>160</v>
      </c>
      <c r="AK16" s="4"/>
    </row>
    <row r="17" spans="1:37" x14ac:dyDescent="0.15">
      <c r="A17" s="1" t="s">
        <v>49</v>
      </c>
      <c r="B17">
        <v>1000000000</v>
      </c>
      <c r="D17" t="s">
        <v>37</v>
      </c>
      <c r="E17">
        <f>1/$B$17</f>
        <v>1.0000000000000001E-9</v>
      </c>
      <c r="F17">
        <f t="shared" ref="F17:Z17" si="4">1/$B$17</f>
        <v>1.0000000000000001E-9</v>
      </c>
      <c r="G17">
        <f t="shared" si="4"/>
        <v>1.0000000000000001E-9</v>
      </c>
      <c r="H17">
        <f t="shared" si="4"/>
        <v>1.0000000000000001E-9</v>
      </c>
      <c r="I17">
        <f t="shared" si="4"/>
        <v>1.0000000000000001E-9</v>
      </c>
      <c r="J17">
        <f t="shared" si="4"/>
        <v>1.0000000000000001E-9</v>
      </c>
      <c r="K17">
        <f t="shared" si="4"/>
        <v>1.0000000000000001E-9</v>
      </c>
      <c r="L17">
        <f t="shared" si="4"/>
        <v>1.0000000000000001E-9</v>
      </c>
      <c r="M17">
        <f t="shared" si="4"/>
        <v>1.0000000000000001E-9</v>
      </c>
      <c r="N17">
        <f t="shared" si="4"/>
        <v>1.0000000000000001E-9</v>
      </c>
      <c r="O17">
        <f t="shared" si="4"/>
        <v>1.0000000000000001E-9</v>
      </c>
      <c r="P17">
        <f t="shared" si="4"/>
        <v>1.0000000000000001E-9</v>
      </c>
      <c r="Q17">
        <f t="shared" si="4"/>
        <v>1.0000000000000001E-9</v>
      </c>
      <c r="R17">
        <f t="shared" si="4"/>
        <v>1.0000000000000001E-9</v>
      </c>
      <c r="S17">
        <f t="shared" si="4"/>
        <v>1.0000000000000001E-9</v>
      </c>
      <c r="T17">
        <f t="shared" si="4"/>
        <v>1.0000000000000001E-9</v>
      </c>
      <c r="U17">
        <f t="shared" si="4"/>
        <v>1.0000000000000001E-9</v>
      </c>
      <c r="V17">
        <f t="shared" si="4"/>
        <v>1.0000000000000001E-9</v>
      </c>
      <c r="W17">
        <f t="shared" si="4"/>
        <v>1.0000000000000001E-9</v>
      </c>
      <c r="X17">
        <f t="shared" si="4"/>
        <v>1.0000000000000001E-9</v>
      </c>
      <c r="Y17">
        <f t="shared" si="4"/>
        <v>1.0000000000000001E-9</v>
      </c>
      <c r="Z17">
        <f t="shared" si="4"/>
        <v>1.0000000000000001E-9</v>
      </c>
      <c r="AK17" s="4"/>
    </row>
    <row r="18" spans="1:37" x14ac:dyDescent="0.15">
      <c r="AK18" s="4"/>
    </row>
    <row r="19" spans="1:37" x14ac:dyDescent="0.15">
      <c r="D19" t="s">
        <v>38</v>
      </c>
      <c r="E19">
        <f>E$13/$A$8*E$9</f>
        <v>1.5106892399228642E-17</v>
      </c>
      <c r="F19">
        <f t="shared" ref="F19:Z19" si="5">F$13/$A$8*F$9</f>
        <v>1.2937867622476479E-16</v>
      </c>
      <c r="G19">
        <f t="shared" si="5"/>
        <v>4.8994893711003785E-16</v>
      </c>
      <c r="H19">
        <f t="shared" si="5"/>
        <v>1.3690543761512021E-15</v>
      </c>
      <c r="I19">
        <f t="shared" si="5"/>
        <v>3.3224834959571376E-15</v>
      </c>
      <c r="J19">
        <f t="shared" si="5"/>
        <v>7.550496215107105E-15</v>
      </c>
      <c r="K19">
        <f t="shared" si="5"/>
        <v>1.6772331645241426E-14</v>
      </c>
      <c r="L19">
        <f t="shared" si="5"/>
        <v>3.7465249080656926E-14</v>
      </c>
      <c r="M19">
        <f t="shared" si="5"/>
        <v>8.593915298708952E-14</v>
      </c>
      <c r="N19">
        <f t="shared" si="5"/>
        <v>2.058985502043453E-13</v>
      </c>
      <c r="O19">
        <f t="shared" si="5"/>
        <v>5.2292620963375406E-13</v>
      </c>
      <c r="P19">
        <f t="shared" si="5"/>
        <v>1.4273811162831337E-12</v>
      </c>
      <c r="Q19">
        <f t="shared" si="5"/>
        <v>4.2453777043013341E-12</v>
      </c>
      <c r="R19">
        <f t="shared" si="5"/>
        <v>1.3961572194481079E-11</v>
      </c>
      <c r="S19">
        <f t="shared" si="5"/>
        <v>5.1626451010030909E-11</v>
      </c>
      <c r="T19">
        <f t="shared" si="5"/>
        <v>2.1909219010700259E-10</v>
      </c>
      <c r="U19">
        <f t="shared" si="5"/>
        <v>1.0959509770154049E-9</v>
      </c>
      <c r="V19">
        <f t="shared" si="5"/>
        <v>6.7064050425176152E-9</v>
      </c>
      <c r="W19">
        <f t="shared" si="5"/>
        <v>5.3075886579177176E-8</v>
      </c>
      <c r="X19">
        <f t="shared" si="5"/>
        <v>5.9570940521236036E-7</v>
      </c>
      <c r="Y19">
        <f t="shared" si="5"/>
        <v>1.1326790868894257E-5</v>
      </c>
      <c r="Z19">
        <f t="shared" si="5"/>
        <v>5.7809280791421404E-4</v>
      </c>
      <c r="AK19" s="4"/>
    </row>
    <row r="20" spans="1:37" x14ac:dyDescent="0.15">
      <c r="AK20" s="4"/>
    </row>
    <row r="21" spans="1:37" x14ac:dyDescent="0.15">
      <c r="A21" t="s">
        <v>56</v>
      </c>
      <c r="B21">
        <v>40000</v>
      </c>
      <c r="D21" t="s">
        <v>55</v>
      </c>
      <c r="E21">
        <f>E$13*$B$22/4/$B$21</f>
        <v>1.8749999999999999E-3</v>
      </c>
      <c r="F21">
        <f t="shared" ref="F21:Z21" si="6">F$13*$B$22/4/$B$21</f>
        <v>3.7499999999999999E-3</v>
      </c>
      <c r="G21">
        <f t="shared" si="6"/>
        <v>5.6249999999999998E-3</v>
      </c>
      <c r="H21">
        <f t="shared" si="6"/>
        <v>7.4999999999999997E-3</v>
      </c>
      <c r="I21">
        <f t="shared" si="6"/>
        <v>9.3749999999999997E-3</v>
      </c>
      <c r="J21">
        <f t="shared" si="6"/>
        <v>1.125E-2</v>
      </c>
      <c r="K21">
        <f t="shared" si="6"/>
        <v>1.3125E-2</v>
      </c>
      <c r="L21">
        <f t="shared" si="6"/>
        <v>1.4999999999999999E-2</v>
      </c>
      <c r="M21">
        <f t="shared" si="6"/>
        <v>1.6875000000000001E-2</v>
      </c>
      <c r="N21">
        <f t="shared" si="6"/>
        <v>1.8749999999999999E-2</v>
      </c>
      <c r="O21">
        <f t="shared" si="6"/>
        <v>2.0625000000000001E-2</v>
      </c>
      <c r="P21">
        <f t="shared" si="6"/>
        <v>2.2499999999999999E-2</v>
      </c>
      <c r="Q21">
        <f t="shared" si="6"/>
        <v>2.4375000000000001E-2</v>
      </c>
      <c r="R21">
        <f t="shared" si="6"/>
        <v>2.6249999999999999E-2</v>
      </c>
      <c r="S21">
        <f t="shared" si="6"/>
        <v>2.8125000000000001E-2</v>
      </c>
      <c r="T21">
        <f t="shared" si="6"/>
        <v>0.03</v>
      </c>
      <c r="U21">
        <f t="shared" si="6"/>
        <v>3.1875000000000001E-2</v>
      </c>
      <c r="V21">
        <f t="shared" si="6"/>
        <v>3.3750000000000002E-2</v>
      </c>
      <c r="W21">
        <f t="shared" si="6"/>
        <v>3.5624999999999997E-2</v>
      </c>
      <c r="X21">
        <f t="shared" si="6"/>
        <v>3.7499999999999999E-2</v>
      </c>
      <c r="Y21">
        <f t="shared" si="6"/>
        <v>3.9375E-2</v>
      </c>
      <c r="Z21">
        <f t="shared" si="6"/>
        <v>4.1250000000000002E-2</v>
      </c>
      <c r="AK21" s="4"/>
    </row>
    <row r="22" spans="1:37" x14ac:dyDescent="0.15">
      <c r="A22" t="s">
        <v>52</v>
      </c>
      <c r="B22">
        <v>12</v>
      </c>
      <c r="D22" t="s">
        <v>54</v>
      </c>
      <c r="E22">
        <f>E$13*$B$24/(4*$B$23)</f>
        <v>0</v>
      </c>
      <c r="F22">
        <f>F$13*$B$24/(4*$B$23)</f>
        <v>0</v>
      </c>
      <c r="G22">
        <f t="shared" ref="G22:Z22" si="7">G$13*$B$24/(4*$B$23)</f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K22" s="4"/>
    </row>
    <row r="23" spans="1:37" x14ac:dyDescent="0.15">
      <c r="A23" t="s">
        <v>57</v>
      </c>
      <c r="B23">
        <v>20000</v>
      </c>
      <c r="D23" t="s">
        <v>39</v>
      </c>
      <c r="E23">
        <f>1/$A$4</f>
        <v>1.1389521640091116E-3</v>
      </c>
      <c r="F23">
        <f t="shared" ref="F23:Z23" si="8">1/$A$4</f>
        <v>1.1389521640091116E-3</v>
      </c>
      <c r="G23">
        <f t="shared" si="8"/>
        <v>1.1389521640091116E-3</v>
      </c>
      <c r="H23">
        <f t="shared" si="8"/>
        <v>1.1389521640091116E-3</v>
      </c>
      <c r="I23">
        <f t="shared" si="8"/>
        <v>1.1389521640091116E-3</v>
      </c>
      <c r="J23">
        <f t="shared" si="8"/>
        <v>1.1389521640091116E-3</v>
      </c>
      <c r="K23">
        <f t="shared" si="8"/>
        <v>1.1389521640091116E-3</v>
      </c>
      <c r="L23">
        <f t="shared" si="8"/>
        <v>1.1389521640091116E-3</v>
      </c>
      <c r="M23">
        <f t="shared" si="8"/>
        <v>1.1389521640091116E-3</v>
      </c>
      <c r="N23">
        <f t="shared" si="8"/>
        <v>1.1389521640091116E-3</v>
      </c>
      <c r="O23">
        <f t="shared" si="8"/>
        <v>1.1389521640091116E-3</v>
      </c>
      <c r="P23">
        <f t="shared" si="8"/>
        <v>1.1389521640091116E-3</v>
      </c>
      <c r="Q23">
        <f t="shared" si="8"/>
        <v>1.1389521640091116E-3</v>
      </c>
      <c r="R23">
        <f t="shared" si="8"/>
        <v>1.1389521640091116E-3</v>
      </c>
      <c r="S23">
        <f t="shared" si="8"/>
        <v>1.1389521640091116E-3</v>
      </c>
      <c r="T23">
        <f t="shared" si="8"/>
        <v>1.1389521640091116E-3</v>
      </c>
      <c r="U23">
        <f t="shared" si="8"/>
        <v>1.1389521640091116E-3</v>
      </c>
      <c r="V23">
        <f t="shared" si="8"/>
        <v>1.1389521640091116E-3</v>
      </c>
      <c r="W23">
        <f t="shared" si="8"/>
        <v>1.1389521640091116E-3</v>
      </c>
      <c r="X23">
        <f t="shared" si="8"/>
        <v>1.1389521640091116E-3</v>
      </c>
      <c r="Y23">
        <f t="shared" si="8"/>
        <v>1.1389521640091116E-3</v>
      </c>
      <c r="Z23">
        <f t="shared" si="8"/>
        <v>1.1389521640091116E-3</v>
      </c>
      <c r="AK23" s="4"/>
    </row>
    <row r="24" spans="1:37" x14ac:dyDescent="0.15">
      <c r="A24" t="s">
        <v>53</v>
      </c>
      <c r="B24">
        <v>0</v>
      </c>
      <c r="AK24" s="4"/>
    </row>
    <row r="25" spans="1:37" x14ac:dyDescent="0.15">
      <c r="D25" t="s">
        <v>50</v>
      </c>
      <c r="E25" s="2">
        <f>SUM(E15:E21)+E$23</f>
        <v>3.0149579302089571E-3</v>
      </c>
      <c r="F25">
        <f t="shared" ref="F25:Z25" si="9">SUM(F15:F21)+F$23</f>
        <v>4.8929796505506121E-3</v>
      </c>
      <c r="G25">
        <f t="shared" si="9"/>
        <v>6.7730408370329604E-3</v>
      </c>
      <c r="H25">
        <f t="shared" si="9"/>
        <v>8.6551798509939045E-3</v>
      </c>
      <c r="I25">
        <f t="shared" si="9"/>
        <v>1.0539452233371849E-2</v>
      </c>
      <c r="J25">
        <f t="shared" si="9"/>
        <v>1.2425932713413378E-2</v>
      </c>
      <c r="K25">
        <f t="shared" si="9"/>
        <v>1.4314718067373791E-2</v>
      </c>
      <c r="L25">
        <f t="shared" si="9"/>
        <v>1.6205931090322794E-2</v>
      </c>
      <c r="M25">
        <f t="shared" si="9"/>
        <v>1.8099726081551613E-2</v>
      </c>
      <c r="N25">
        <f t="shared" si="9"/>
        <v>1.9996296459091518E-2</v>
      </c>
      <c r="O25">
        <f t="shared" si="9"/>
        <v>2.1895885468652405E-2</v>
      </c>
      <c r="P25">
        <f t="shared" si="9"/>
        <v>2.3798801544295888E-2</v>
      </c>
      <c r="Q25">
        <f t="shared" si="9"/>
        <v>2.5705440924404497E-2</v>
      </c>
      <c r="R25">
        <f t="shared" si="9"/>
        <v>2.7616322069742818E-2</v>
      </c>
      <c r="S25">
        <f t="shared" si="9"/>
        <v>2.9532140259221927E-2</v>
      </c>
      <c r="T25">
        <f t="shared" si="9"/>
        <v>3.1453858851849495E-2</v>
      </c>
      <c r="U25">
        <f t="shared" si="9"/>
        <v>3.3382872589975791E-2</v>
      </c>
      <c r="V25">
        <f t="shared" si="9"/>
        <v>3.5321328555245939E-2</v>
      </c>
      <c r="W25">
        <f t="shared" si="9"/>
        <v>3.7272857182930434E-2</v>
      </c>
      <c r="X25">
        <f t="shared" si="9"/>
        <v>3.9244830892867955E-2</v>
      </c>
      <c r="Y25">
        <f t="shared" si="9"/>
        <v>4.1264113514527669E-2</v>
      </c>
      <c r="Z25">
        <f t="shared" si="9"/>
        <v>4.3972116500078373E-2</v>
      </c>
    </row>
    <row r="27" spans="1:37" x14ac:dyDescent="0.15">
      <c r="D27" t="s">
        <v>51</v>
      </c>
      <c r="E27" s="2">
        <f>SUM(E$15:E$20)+E$22+E$23</f>
        <v>1.1399579302089572E-3</v>
      </c>
      <c r="F27">
        <f t="shared" ref="F27:Z27" si="10">SUM(F$15:F$20)+F$22+F$23</f>
        <v>1.1429796505506126E-3</v>
      </c>
      <c r="G27">
        <f t="shared" si="10"/>
        <v>1.1480408370329613E-3</v>
      </c>
      <c r="H27">
        <f t="shared" si="10"/>
        <v>1.1551798509939039E-3</v>
      </c>
      <c r="I27">
        <f t="shared" si="10"/>
        <v>1.164452233371849E-3</v>
      </c>
      <c r="J27">
        <f t="shared" si="10"/>
        <v>1.1759327134133774E-3</v>
      </c>
      <c r="K27">
        <f t="shared" si="10"/>
        <v>1.1897180673737916E-3</v>
      </c>
      <c r="L27">
        <f t="shared" si="10"/>
        <v>1.2059310903227934E-3</v>
      </c>
      <c r="M27">
        <f t="shared" si="10"/>
        <v>1.2247260815516125E-3</v>
      </c>
      <c r="N27">
        <f t="shared" si="10"/>
        <v>1.2462964590915218E-3</v>
      </c>
      <c r="O27">
        <f t="shared" si="10"/>
        <v>1.2708854686524055E-3</v>
      </c>
      <c r="P27">
        <f t="shared" si="10"/>
        <v>1.2988015442958907E-3</v>
      </c>
      <c r="Q27">
        <f t="shared" si="10"/>
        <v>1.3304409244044976E-3</v>
      </c>
      <c r="R27">
        <f t="shared" si="10"/>
        <v>1.3663220697428195E-3</v>
      </c>
      <c r="S27">
        <f t="shared" si="10"/>
        <v>1.4071402592219281E-3</v>
      </c>
      <c r="T27">
        <f t="shared" si="10"/>
        <v>1.4538588518494932E-3</v>
      </c>
      <c r="U27">
        <f t="shared" si="10"/>
        <v>1.5078725899757947E-3</v>
      </c>
      <c r="V27">
        <f t="shared" si="10"/>
        <v>1.5713285552459372E-3</v>
      </c>
      <c r="W27">
        <f t="shared" si="10"/>
        <v>1.6478571829304351E-3</v>
      </c>
      <c r="X27">
        <f t="shared" si="10"/>
        <v>1.744830892867959E-3</v>
      </c>
      <c r="Y27">
        <f t="shared" si="10"/>
        <v>1.8891135145276705E-3</v>
      </c>
      <c r="Z27">
        <f t="shared" si="10"/>
        <v>2.7221165000783695E-3</v>
      </c>
    </row>
  </sheetData>
  <phoneticPr fontId="1" type="noConversion"/>
  <pageMargins left="0.75" right="0.75" top="0.5" bottom="0.5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39"/>
  <sheetViews>
    <sheetView topLeftCell="Z108" workbookViewId="0">
      <pane ySplit="10840"/>
      <selection activeCell="AJ115" sqref="AJ115"/>
      <selection pane="bottomLeft"/>
    </sheetView>
  </sheetViews>
  <sheetFormatPr baseColWidth="10" defaultColWidth="9.1640625" defaultRowHeight="13" x14ac:dyDescent="0.15"/>
  <cols>
    <col min="1" max="5" width="9.1640625" style="1"/>
    <col min="6" max="6" width="9.1640625" style="1" customWidth="1"/>
    <col min="7" max="29" width="9.1640625" style="1"/>
    <col min="30" max="30" width="11.5" style="1" customWidth="1"/>
    <col min="31" max="31" width="9.6640625" style="1" customWidth="1"/>
    <col min="32" max="32" width="9.1640625" style="1"/>
    <col min="33" max="33" width="10.6640625" style="1" customWidth="1"/>
    <col min="34" max="16384" width="9.1640625" style="1"/>
  </cols>
  <sheetData>
    <row r="1" spans="1:29" x14ac:dyDescent="0.15">
      <c r="A1" s="1" t="s">
        <v>0</v>
      </c>
    </row>
    <row r="2" spans="1:29" x14ac:dyDescent="0.15">
      <c r="A2" s="1">
        <f>SQRT(2*160/938000000000000000)*30000000000</f>
        <v>554.10851584753209</v>
      </c>
    </row>
    <row r="3" spans="1:29" x14ac:dyDescent="0.15">
      <c r="A3" s="1" t="s">
        <v>1</v>
      </c>
    </row>
    <row r="4" spans="1:29" x14ac:dyDescent="0.15">
      <c r="A4" s="1">
        <v>878</v>
      </c>
    </row>
    <row r="5" spans="1:29" x14ac:dyDescent="0.15">
      <c r="A5" s="1" t="s">
        <v>9</v>
      </c>
    </row>
    <row r="6" spans="1:29" x14ac:dyDescent="0.15">
      <c r="A6" s="2">
        <v>5.4999999999999999E-6</v>
      </c>
    </row>
    <row r="7" spans="1:29" x14ac:dyDescent="0.15">
      <c r="A7" s="1" t="s">
        <v>2</v>
      </c>
    </row>
    <row r="8" spans="1:29" x14ac:dyDescent="0.15">
      <c r="A8" s="1">
        <v>15</v>
      </c>
    </row>
    <row r="9" spans="1:29" x14ac:dyDescent="0.15">
      <c r="A9" s="1" t="s">
        <v>3</v>
      </c>
    </row>
    <row r="10" spans="1:29" x14ac:dyDescent="0.15">
      <c r="A10" s="2">
        <v>8.0000000000000007E-5</v>
      </c>
      <c r="F10" s="1" t="s">
        <v>14</v>
      </c>
    </row>
    <row r="11" spans="1:29" x14ac:dyDescent="0.15">
      <c r="A11" s="1" t="s">
        <v>8</v>
      </c>
      <c r="F11" s="1">
        <f>9.39565/2/(2.9979)^2*0.001*F$13^2</f>
        <v>0.32669506022595907</v>
      </c>
      <c r="G11" s="1">
        <f t="shared" ref="G11:AA11" si="0">9.39565/2/(2.9979)^2*0.001*G$13^2</f>
        <v>1.3067802409038363</v>
      </c>
      <c r="H11" s="1">
        <f t="shared" si="0"/>
        <v>2.9402555420336314</v>
      </c>
      <c r="I11" s="1">
        <f t="shared" si="0"/>
        <v>5.2271209636153451</v>
      </c>
      <c r="J11" s="1">
        <f t="shared" si="0"/>
        <v>8.167376505648976</v>
      </c>
      <c r="K11" s="1">
        <f t="shared" si="0"/>
        <v>11.761022168134526</v>
      </c>
      <c r="L11" s="1">
        <f t="shared" si="0"/>
        <v>16.008057951071994</v>
      </c>
      <c r="M11" s="1">
        <f t="shared" si="0"/>
        <v>20.90848385446138</v>
      </c>
      <c r="N11" s="1">
        <f t="shared" si="0"/>
        <v>26.462299878302684</v>
      </c>
      <c r="O11" s="1">
        <f t="shared" si="0"/>
        <v>32.669506022595904</v>
      </c>
      <c r="P11" s="1">
        <f t="shared" si="0"/>
        <v>39.530102287341045</v>
      </c>
      <c r="Q11" s="1">
        <f t="shared" si="0"/>
        <v>47.044088672538102</v>
      </c>
      <c r="R11" s="1">
        <f t="shared" si="0"/>
        <v>55.211465178187076</v>
      </c>
      <c r="S11" s="1">
        <f t="shared" si="0"/>
        <v>64.032231804287974</v>
      </c>
      <c r="T11" s="1">
        <f t="shared" si="0"/>
        <v>73.506388550840782</v>
      </c>
      <c r="U11" s="1">
        <f t="shared" si="0"/>
        <v>83.633935417845521</v>
      </c>
      <c r="V11" s="1">
        <f t="shared" si="0"/>
        <v>94.414872405302162</v>
      </c>
      <c r="W11" s="1">
        <f t="shared" si="0"/>
        <v>105.84919951321073</v>
      </c>
      <c r="X11" s="1">
        <f t="shared" si="0"/>
        <v>117.93691674157121</v>
      </c>
      <c r="Y11" s="1">
        <f t="shared" si="0"/>
        <v>130.67802409038362</v>
      </c>
      <c r="Z11" s="1">
        <f t="shared" si="0"/>
        <v>144.07252155964792</v>
      </c>
      <c r="AA11" s="1">
        <f t="shared" si="0"/>
        <v>158.12040914936418</v>
      </c>
    </row>
    <row r="12" spans="1:29" x14ac:dyDescent="0.15">
      <c r="A12" s="1">
        <v>50</v>
      </c>
      <c r="F12" s="1" t="s">
        <v>6</v>
      </c>
    </row>
    <row r="13" spans="1:29" x14ac:dyDescent="0.15">
      <c r="A13" s="1" t="s">
        <v>5</v>
      </c>
      <c r="F13" s="1">
        <v>25</v>
      </c>
      <c r="G13" s="1">
        <f>F$13+'Storage_Prod_Fits-20L'!$A$14</f>
        <v>50</v>
      </c>
      <c r="H13" s="1">
        <f t="shared" ref="H13:AA13" si="1">G$13+$A$14</f>
        <v>75</v>
      </c>
      <c r="I13" s="1">
        <f t="shared" si="1"/>
        <v>100</v>
      </c>
      <c r="J13" s="1">
        <f t="shared" si="1"/>
        <v>125</v>
      </c>
      <c r="K13" s="1">
        <f t="shared" si="1"/>
        <v>150</v>
      </c>
      <c r="L13" s="1">
        <f t="shared" si="1"/>
        <v>175</v>
      </c>
      <c r="M13" s="1">
        <f t="shared" si="1"/>
        <v>200</v>
      </c>
      <c r="N13" s="1">
        <f t="shared" si="1"/>
        <v>225</v>
      </c>
      <c r="O13" s="1">
        <f t="shared" si="1"/>
        <v>250</v>
      </c>
      <c r="P13" s="1">
        <f t="shared" si="1"/>
        <v>275</v>
      </c>
      <c r="Q13" s="1">
        <f t="shared" si="1"/>
        <v>300</v>
      </c>
      <c r="R13" s="1">
        <f t="shared" si="1"/>
        <v>325</v>
      </c>
      <c r="S13" s="1">
        <f t="shared" si="1"/>
        <v>350</v>
      </c>
      <c r="T13" s="1">
        <f t="shared" si="1"/>
        <v>375</v>
      </c>
      <c r="U13" s="1">
        <f t="shared" si="1"/>
        <v>400</v>
      </c>
      <c r="V13" s="1">
        <f t="shared" si="1"/>
        <v>425</v>
      </c>
      <c r="W13" s="1">
        <f t="shared" si="1"/>
        <v>450</v>
      </c>
      <c r="X13" s="1">
        <f t="shared" si="1"/>
        <v>475</v>
      </c>
      <c r="Y13" s="1">
        <f t="shared" si="1"/>
        <v>500</v>
      </c>
      <c r="Z13" s="1">
        <f t="shared" si="1"/>
        <v>525</v>
      </c>
      <c r="AA13" s="1">
        <f t="shared" si="1"/>
        <v>550</v>
      </c>
      <c r="AC13" s="1" t="s">
        <v>10</v>
      </c>
    </row>
    <row r="14" spans="1:29" x14ac:dyDescent="0.15">
      <c r="A14" s="1">
        <v>25</v>
      </c>
      <c r="E14" s="1" t="s">
        <v>7</v>
      </c>
    </row>
    <row r="15" spans="1:29" x14ac:dyDescent="0.15">
      <c r="A15" s="1" t="s">
        <v>4</v>
      </c>
      <c r="E15" s="1">
        <v>0</v>
      </c>
      <c r="F15" s="1">
        <f>$A$6*(1-EXP(-Wall_Loss_Prob_20L!E$25*$E15))*F$13^2/Wall_Loss_Prob_20L!E$25</f>
        <v>0</v>
      </c>
      <c r="G15" s="1">
        <f>$A$6*(1-EXP(-Wall_Loss_Prob_20L!F$25*$E15))*G$13^2/Wall_Loss_Prob_20L!F$25</f>
        <v>0</v>
      </c>
      <c r="H15" s="1">
        <f>$A$6*(1-EXP(-Wall_Loss_Prob_20L!G$25*$E15))*H$13^2/Wall_Loss_Prob_20L!G$25</f>
        <v>0</v>
      </c>
      <c r="I15" s="1">
        <f>$A$6*(1-EXP(-Wall_Loss_Prob_20L!H$25*$E15))*I$13^2/Wall_Loss_Prob_20L!H$25</f>
        <v>0</v>
      </c>
      <c r="J15" s="1">
        <f>$A$6*(1-EXP(-Wall_Loss_Prob_20L!I$25*$E15))*J$13^2/Wall_Loss_Prob_20L!I$25</f>
        <v>0</v>
      </c>
      <c r="K15" s="1">
        <f>$A$6*(1-EXP(-Wall_Loss_Prob_20L!J$25*$E15))*K$13^2/Wall_Loss_Prob_20L!J$25</f>
        <v>0</v>
      </c>
      <c r="L15" s="1">
        <f>$A$6*(1-EXP(-Wall_Loss_Prob_20L!K$25*$E15))*L$13^2/Wall_Loss_Prob_20L!K$25</f>
        <v>0</v>
      </c>
      <c r="M15" s="1">
        <f>$A$6*(1-EXP(-Wall_Loss_Prob_20L!L$25*$E15))*M$13^2/Wall_Loss_Prob_20L!L$25</f>
        <v>0</v>
      </c>
      <c r="N15" s="1">
        <f>$A$6*(1-EXP(-Wall_Loss_Prob_20L!M$25*$E15))*N$13^2/Wall_Loss_Prob_20L!M$25</f>
        <v>0</v>
      </c>
      <c r="O15" s="1">
        <f>$A$6*(1-EXP(-Wall_Loss_Prob_20L!N$25*$E15))*O$13^2/Wall_Loss_Prob_20L!N$25</f>
        <v>0</v>
      </c>
      <c r="P15" s="1">
        <f>$A$6*(1-EXP(-Wall_Loss_Prob_20L!O$25*$E15))*P$13^2/Wall_Loss_Prob_20L!O$25</f>
        <v>0</v>
      </c>
      <c r="Q15" s="1">
        <f>$A$6*(1-EXP(-Wall_Loss_Prob_20L!P$25*$E15))*Q$13^2/Wall_Loss_Prob_20L!P$25</f>
        <v>0</v>
      </c>
      <c r="R15" s="1">
        <f>$A$6*(1-EXP(-Wall_Loss_Prob_20L!Q$25*$E15))*R$13^2/Wall_Loss_Prob_20L!Q$25</f>
        <v>0</v>
      </c>
      <c r="S15" s="1">
        <f>$A$6*(1-EXP(-Wall_Loss_Prob_20L!R$25*$E15))*S$13^2/Wall_Loss_Prob_20L!R$25</f>
        <v>0</v>
      </c>
      <c r="T15" s="1">
        <f>$A$6*(1-EXP(-Wall_Loss_Prob_20L!S$25*$E15))*T$13^2/Wall_Loss_Prob_20L!S$25</f>
        <v>0</v>
      </c>
      <c r="U15" s="1">
        <f>$A$6*(1-EXP(-Wall_Loss_Prob_20L!T$25*$E15))*U$13^2/Wall_Loss_Prob_20L!T$25</f>
        <v>0</v>
      </c>
      <c r="V15" s="1">
        <f>$A$6*(1-EXP(-Wall_Loss_Prob_20L!U$25*$E15))*V$13^2/Wall_Loss_Prob_20L!U$25</f>
        <v>0</v>
      </c>
      <c r="W15" s="1">
        <f>$A$6*(1-EXP(-Wall_Loss_Prob_20L!V$25*$E15))*W$13^2/Wall_Loss_Prob_20L!V$25</f>
        <v>0</v>
      </c>
      <c r="X15" s="1">
        <f>$A$6*(1-EXP(-Wall_Loss_Prob_20L!W$25*$E15))*X$13^2/Wall_Loss_Prob_20L!W$25</f>
        <v>0</v>
      </c>
      <c r="Y15" s="1">
        <f>$A$6*(1-EXP(-Wall_Loss_Prob_20L!X$25*$E15))*Y$13^2/Wall_Loss_Prob_20L!X$25</f>
        <v>0</v>
      </c>
      <c r="Z15" s="1">
        <f>$A$6*(1-EXP(-Wall_Loss_Prob_20L!Y$25*$E15))*Z$13^2/Wall_Loss_Prob_20L!Y$25</f>
        <v>0</v>
      </c>
      <c r="AA15" s="1">
        <f>$A$6*(1-EXP(-Wall_Loss_Prob_20L!Z$25*$E15))*AA$13^2/Wall_Loss_Prob_20L!Z$25</f>
        <v>0</v>
      </c>
      <c r="AC15" s="1">
        <f t="shared" ref="AC15:AC46" si="2">SUM(F15:AA15)</f>
        <v>0</v>
      </c>
    </row>
    <row r="16" spans="1:29" x14ac:dyDescent="0.15">
      <c r="A16" s="2">
        <f>1.2*9.38/9*0.001/$A$8/$A$18*$A$10</f>
        <v>4.1688888888888898E-11</v>
      </c>
      <c r="E16" s="1">
        <v>5</v>
      </c>
      <c r="F16" s="1">
        <f>$A$6*(1-EXP(-Wall_Loss_Prob_20L!E$25*$E16))*F$13^2/Wall_Loss_Prob_20L!E$25</f>
        <v>1.7058599554997146E-2</v>
      </c>
      <c r="G16" s="1">
        <f>$A$6*(1-EXP(-Wall_Loss_Prob_20L!F$25*$E16))*G$13^2/Wall_Loss_Prob_20L!F$25</f>
        <v>6.7915835551391052E-2</v>
      </c>
      <c r="H16" s="1">
        <f>$A$6*(1-EXP(-Wall_Loss_Prob_20L!G$25*$E16))*H$13^2/Wall_Loss_Prob_20L!G$25</f>
        <v>0.15209755675378531</v>
      </c>
      <c r="I16" s="1">
        <f>$A$6*(1-EXP(-Wall_Loss_Prob_20L!H$25*$E16))*I$13^2/Wall_Loss_Prob_20L!H$25</f>
        <v>0.26913447999123274</v>
      </c>
      <c r="J16" s="1">
        <f>$A$6*(1-EXP(-Wall_Loss_Prob_20L!I$25*$E16))*J$13^2/Wall_Loss_Prob_20L!I$25</f>
        <v>0.41856210393653526</v>
      </c>
      <c r="K16" s="1">
        <f>$A$6*(1-EXP(-Wall_Loss_Prob_20L!J$25*$E16))*K$13^2/Wall_Loss_Prob_20L!J$25</f>
        <v>0.59992060065726982</v>
      </c>
      <c r="L16" s="1">
        <f>$A$6*(1-EXP(-Wall_Loss_Prob_20L!K$25*$E16))*L$13^2/Wall_Loss_Prob_20L!K$25</f>
        <v>0.81275468079651225</v>
      </c>
      <c r="M16" s="1">
        <f>$A$6*(1-EXP(-Wall_Loss_Prob_20L!L$25*$E16))*M$13^2/Wall_Loss_Prob_20L!L$25</f>
        <v>1.0566134258516633</v>
      </c>
      <c r="N16" s="1">
        <f>$A$6*(1-EXP(-Wall_Loss_Prob_20L!M$25*$E16))*N$13^2/Wall_Loss_Prob_20L!M$25</f>
        <v>1.3310500775552367</v>
      </c>
      <c r="O16" s="1">
        <f>$A$6*(1-EXP(-Wall_Loss_Prob_20L!N$25*$E16))*O$13^2/Wall_Loss_Prob_20L!N$25</f>
        <v>1.6356217690852277</v>
      </c>
      <c r="P16" s="1">
        <f>$A$6*(1-EXP(-Wall_Loss_Prob_20L!O$25*$E16))*P$13^2/Wall_Loss_Prob_20L!O$25</f>
        <v>1.9698891744441793</v>
      </c>
      <c r="Q16" s="1">
        <f>$A$6*(1-EXP(-Wall_Loss_Prob_20L!P$25*$E16))*Q$13^2/Wall_Loss_Prob_20L!P$25</f>
        <v>2.3334160384393536</v>
      </c>
      <c r="R16" s="1">
        <f>$A$6*(1-EXP(-Wall_Loss_Prob_20L!Q$25*$E16))*R$13^2/Wall_Loss_Prob_20L!Q$25</f>
        <v>2.7257685255928461</v>
      </c>
      <c r="S16" s="1">
        <f>$A$6*(1-EXP(-Wall_Loss_Prob_20L!R$25*$E16))*S$13^2/Wall_Loss_Prob_20L!R$25</f>
        <v>3.1465142823863013</v>
      </c>
      <c r="T16" s="1">
        <f>$A$6*(1-EXP(-Wall_Loss_Prob_20L!S$25*$E16))*T$13^2/Wall_Loss_Prob_20L!S$25</f>
        <v>3.5952210223428023</v>
      </c>
      <c r="U16" s="1">
        <f>$A$6*(1-EXP(-Wall_Loss_Prob_20L!T$25*$E16))*U$13^2/Wall_Loss_Prob_20L!T$25</f>
        <v>4.0714542671074563</v>
      </c>
      <c r="V16" s="1">
        <f>$A$6*(1-EXP(-Wall_Loss_Prob_20L!U$25*$E16))*V$13^2/Wall_Loss_Prob_20L!U$25</f>
        <v>4.5747734751653981</v>
      </c>
      <c r="W16" s="1">
        <f>$A$6*(1-EXP(-Wall_Loss_Prob_20L!V$25*$E16))*W$13^2/Wall_Loss_Prob_20L!V$25</f>
        <v>5.1047247511607683</v>
      </c>
      <c r="X16" s="1">
        <f>$A$6*(1-EXP(-Wall_Loss_Prob_20L!W$25*$E16))*X$13^2/Wall_Loss_Prob_20L!W$25</f>
        <v>5.6608250218040119</v>
      </c>
      <c r="Y16" s="1">
        <f>$A$6*(1-EXP(-Wall_Loss_Prob_20L!X$25*$E16))*Y$13^2/Wall_Loss_Prob_20L!X$25</f>
        <v>6.2425164717191217</v>
      </c>
      <c r="Z16" s="1">
        <f>$A$6*(1-EXP(-Wall_Loss_Prob_20L!Y$25*$E16))*Z$13^2/Wall_Loss_Prob_20L!Y$25</f>
        <v>6.8488772475376436</v>
      </c>
      <c r="AA16" s="1">
        <f>$A$6*(1-EXP(-Wall_Loss_Prob_20L!Z$25*$E16))*AA$13^2/Wall_Loss_Prob_20L!Z$25</f>
        <v>7.4677594372922549</v>
      </c>
      <c r="AC16" s="1">
        <f t="shared" si="2"/>
        <v>60.102468844725976</v>
      </c>
    </row>
    <row r="17" spans="1:29" x14ac:dyDescent="0.15">
      <c r="A17" s="1" t="s">
        <v>11</v>
      </c>
      <c r="E17" s="1">
        <f>50</f>
        <v>50</v>
      </c>
      <c r="F17" s="1">
        <f>$A$6*(1-EXP(-Wall_Loss_Prob_20L!E$25*$E17))*F$13^2/Wall_Loss_Prob_20L!E$25</f>
        <v>0.15954726536918926</v>
      </c>
      <c r="G17" s="1">
        <f>$A$6*(1-EXP(-Wall_Loss_Prob_20L!F$25*$E17))*G$13^2/Wall_Loss_Prob_20L!F$25</f>
        <v>0.60986033733435263</v>
      </c>
      <c r="H17" s="1">
        <f>$A$6*(1-EXP(-Wall_Loss_Prob_20L!G$25*$E17))*H$13^2/Wall_Loss_Prob_20L!G$25</f>
        <v>1.3121732570261608</v>
      </c>
      <c r="I17" s="1">
        <f>$A$6*(1-EXP(-Wall_Loss_Prob_20L!H$25*$E17))*I$13^2/Wall_Loss_Prob_20L!H$25</f>
        <v>2.2322557488374235</v>
      </c>
      <c r="J17" s="1">
        <f>$A$6*(1-EXP(-Wall_Loss_Prob_20L!I$25*$E17))*J$13^2/Wall_Loss_Prob_20L!I$25</f>
        <v>3.3399167713591478</v>
      </c>
      <c r="K17" s="1">
        <f>$A$6*(1-EXP(-Wall_Loss_Prob_20L!J$25*$E17))*K$13^2/Wall_Loss_Prob_20L!J$25</f>
        <v>4.6085584943267595</v>
      </c>
      <c r="L17" s="1">
        <f>$A$6*(1-EXP(-Wall_Loss_Prob_20L!K$25*$E17))*L$13^2/Wall_Loss_Prob_20L!K$25</f>
        <v>6.0147757113922413</v>
      </c>
      <c r="M17" s="1">
        <f>$A$6*(1-EXP(-Wall_Loss_Prob_20L!L$25*$E17))*M$13^2/Wall_Loss_Prob_20L!L$25</f>
        <v>7.5379960505878225</v>
      </c>
      <c r="N17" s="1">
        <f>$A$6*(1-EXP(-Wall_Loss_Prob_20L!M$25*$E17))*N$13^2/Wall_Loss_Prob_20L!M$25</f>
        <v>9.1601566457629744</v>
      </c>
      <c r="O17" s="1">
        <f>$A$6*(1-EXP(-Wall_Loss_Prob_20L!N$25*$E17))*O$13^2/Wall_Loss_Prob_20L!N$25</f>
        <v>10.865413160451155</v>
      </c>
      <c r="P17" s="1">
        <f>$A$6*(1-EXP(-Wall_Loss_Prob_20L!O$25*$E17))*P$13^2/Wall_Loss_Prob_20L!O$25</f>
        <v>12.63987717394509</v>
      </c>
      <c r="Q17" s="1">
        <f>$A$6*(1-EXP(-Wall_Loss_Prob_20L!P$25*$E17))*Q$13^2/Wall_Loss_Prob_20L!P$25</f>
        <v>14.471377881436011</v>
      </c>
      <c r="R17" s="1">
        <f>$A$6*(1-EXP(-Wall_Loss_Prob_20L!Q$25*$E17))*R$13^2/Wall_Loss_Prob_20L!Q$25</f>
        <v>16.34924369633848</v>
      </c>
      <c r="S17" s="1">
        <f>$A$6*(1-EXP(-Wall_Loss_Prob_20L!R$25*$E17))*S$13^2/Wall_Loss_Prob_20L!R$25</f>
        <v>18.26409840418545</v>
      </c>
      <c r="T17" s="1">
        <f>$A$6*(1-EXP(-Wall_Loss_Prob_20L!S$25*$E17))*T$13^2/Wall_Loss_Prob_20L!S$25</f>
        <v>20.207664405448988</v>
      </c>
      <c r="U17" s="1">
        <f>$A$6*(1-EXP(-Wall_Loss_Prob_20L!T$25*$E17))*U$13^2/Wall_Loss_Prob_20L!T$25</f>
        <v>22.172560856500709</v>
      </c>
      <c r="V17" s="1">
        <f>$A$6*(1-EXP(-Wall_Loss_Prob_20L!U$25*$E17))*V$13^2/Wall_Loss_Prob_20L!U$25</f>
        <v>24.152073302381268</v>
      </c>
      <c r="W17" s="1">
        <f>$A$6*(1-EXP(-Wall_Loss_Prob_20L!V$25*$E17))*W$13^2/Wall_Loss_Prob_20L!V$25</f>
        <v>26.13984157148694</v>
      </c>
      <c r="X17" s="1">
        <f>$A$6*(1-EXP(-Wall_Loss_Prob_20L!W$25*$E17))*X$13^2/Wall_Loss_Prob_20L!W$25</f>
        <v>28.12931505140865</v>
      </c>
      <c r="Y17" s="1">
        <f>$A$6*(1-EXP(-Wall_Loss_Prob_20L!X$25*$E17))*Y$13^2/Wall_Loss_Prob_20L!X$25</f>
        <v>30.112330751298664</v>
      </c>
      <c r="Z17" s="1">
        <f>$A$6*(1-EXP(-Wall_Loss_Prob_20L!Y$25*$E17))*Z$13^2/Wall_Loss_Prob_20L!Y$25</f>
        <v>32.070085091624435</v>
      </c>
      <c r="AA17" s="1">
        <f>$A$6*(1-EXP(-Wall_Loss_Prob_20L!Z$25*$E17))*AA$13^2/Wall_Loss_Prob_20L!Z$25</f>
        <v>33.638227343521251</v>
      </c>
      <c r="AC17" s="1">
        <f t="shared" si="2"/>
        <v>324.18734897202313</v>
      </c>
    </row>
    <row r="18" spans="1:29" x14ac:dyDescent="0.15">
      <c r="A18" s="1">
        <v>160</v>
      </c>
      <c r="E18" s="1">
        <f t="shared" ref="E18:E49" si="3">$E17+$A$12</f>
        <v>100</v>
      </c>
      <c r="F18" s="1">
        <f>$A$6*(1-EXP(-Wall_Loss_Prob_20L!E$25*$E18))*F$13^2/Wall_Loss_Prob_20L!E$25</f>
        <v>0.29676820384143238</v>
      </c>
      <c r="G18" s="1">
        <f>$A$6*(1-EXP(-Wall_Loss_Prob_20L!F$25*$E18))*G$13^2/Wall_Loss_Prob_20L!F$25</f>
        <v>1.0873683753100205</v>
      </c>
      <c r="H18" s="1">
        <f>$A$6*(1-EXP(-Wall_Loss_Prob_20L!G$25*$E18))*H$13^2/Wall_Loss_Prob_20L!G$25</f>
        <v>2.2473990356421143</v>
      </c>
      <c r="I18" s="1">
        <f>$A$6*(1-EXP(-Wall_Loss_Prob_20L!H$25*$E18))*I$13^2/Wall_Loss_Prob_20L!H$25</f>
        <v>3.6803575964191522</v>
      </c>
      <c r="J18" s="1">
        <f>$A$6*(1-EXP(-Wall_Loss_Prob_20L!I$25*$E18))*J$13^2/Wall_Loss_Prob_20L!I$25</f>
        <v>5.3117689164889086</v>
      </c>
      <c r="K18" s="1">
        <f>$A$6*(1-EXP(-Wall_Loss_Prob_20L!J$25*$E18))*K$13^2/Wall_Loss_Prob_20L!J$25</f>
        <v>7.0844944325727743</v>
      </c>
      <c r="L18" s="1">
        <f>$A$6*(1-EXP(-Wall_Loss_Prob_20L!K$25*$E18))*L$13^2/Wall_Loss_Prob_20L!K$25</f>
        <v>8.9549920321963921</v>
      </c>
      <c r="M18" s="1">
        <f>$A$6*(1-EXP(-Wall_Loss_Prob_20L!L$25*$E18))*M$13^2/Wall_Loss_Prob_20L!L$25</f>
        <v>10.890340096657155</v>
      </c>
      <c r="N18" s="1">
        <f>$A$6*(1-EXP(-Wall_Loss_Prob_20L!M$25*$E18))*N$13^2/Wall_Loss_Prob_20L!M$25</f>
        <v>12.865874435954678</v>
      </c>
      <c r="O18" s="1">
        <f>$A$6*(1-EXP(-Wall_Loss_Prob_20L!N$25*$E18))*O$13^2/Wall_Loss_Prob_20L!N$25</f>
        <v>14.863315533223165</v>
      </c>
      <c r="P18" s="1">
        <f>$A$6*(1-EXP(-Wall_Loss_Prob_20L!O$25*$E18))*P$13^2/Wall_Loss_Prob_20L!O$25</f>
        <v>16.869286728009556</v>
      </c>
      <c r="Q18" s="1">
        <f>$A$6*(1-EXP(-Wall_Loss_Prob_20L!P$25*$E18))*Q$13^2/Wall_Loss_Prob_20L!P$25</f>
        <v>18.874142571331802</v>
      </c>
      <c r="R18" s="1">
        <f>$A$6*(1-EXP(-Wall_Loss_Prob_20L!Q$25*$E18))*R$13^2/Wall_Loss_Prob_20L!Q$25</f>
        <v>20.871041201609597</v>
      </c>
      <c r="S18" s="1">
        <f>$A$6*(1-EXP(-Wall_Loss_Prob_20L!R$25*$E18))*S$13^2/Wall_Loss_Prob_20L!R$25</f>
        <v>22.855205505824124</v>
      </c>
      <c r="T18" s="1">
        <f>$A$6*(1-EXP(-Wall_Loss_Prob_20L!S$25*$E18))*T$13^2/Wall_Loss_Prob_20L!S$25</f>
        <v>24.823324755534333</v>
      </c>
      <c r="U18" s="1">
        <f>$A$6*(1-EXP(-Wall_Loss_Prob_20L!T$25*$E18))*U$13^2/Wall_Loss_Prob_20L!T$25</f>
        <v>26.77304977444189</v>
      </c>
      <c r="V18" s="1">
        <f>$A$6*(1-EXP(-Wall_Loss_Prob_20L!U$25*$E18))*V$13^2/Wall_Loss_Prob_20L!U$25</f>
        <v>28.70252543551312</v>
      </c>
      <c r="W18" s="1">
        <f>$A$6*(1-EXP(-Wall_Loss_Prob_20L!V$25*$E18))*W$13^2/Wall_Loss_Prob_20L!V$25</f>
        <v>30.609867546824042</v>
      </c>
      <c r="X18" s="1">
        <f>$A$6*(1-EXP(-Wall_Loss_Prob_20L!W$25*$E18))*X$13^2/Wall_Loss_Prob_20L!W$25</f>
        <v>32.492356585265156</v>
      </c>
      <c r="Y18" s="1">
        <f>$A$6*(1-EXP(-Wall_Loss_Prob_20L!X$25*$E18))*Y$13^2/Wall_Loss_Prob_20L!X$25</f>
        <v>34.344409078639025</v>
      </c>
      <c r="Z18" s="1">
        <f>$A$6*(1-EXP(-Wall_Loss_Prob_20L!Y$25*$E18))*Z$13^2/Wall_Loss_Prob_20L!Y$25</f>
        <v>36.144462660875774</v>
      </c>
      <c r="AA18" s="1">
        <f>$A$6*(1-EXP(-Wall_Loss_Prob_20L!Z$25*$E18))*AA$13^2/Wall_Loss_Prob_20L!Z$25</f>
        <v>37.37064919840487</v>
      </c>
      <c r="AC18" s="1">
        <f t="shared" si="2"/>
        <v>398.01299970057909</v>
      </c>
    </row>
    <row r="19" spans="1:29" x14ac:dyDescent="0.15">
      <c r="A19" s="1" t="s">
        <v>12</v>
      </c>
      <c r="E19" s="1">
        <f t="shared" si="3"/>
        <v>150</v>
      </c>
      <c r="F19" s="1">
        <f>$A$6*(1-EXP(-Wall_Loss_Prob_20L!E$25*$E19))*F$13^2/Wall_Loss_Prob_20L!E$25</f>
        <v>0.41478706121032466</v>
      </c>
      <c r="G19" s="1">
        <f>$A$6*(1-EXP(-Wall_Loss_Prob_20L!F$25*$E19))*G$13^2/Wall_Loss_Prob_20L!F$25</f>
        <v>1.4612472986845118</v>
      </c>
      <c r="H19" s="1">
        <f>$A$6*(1-EXP(-Wall_Loss_Prob_20L!G$25*$E19))*H$13^2/Wall_Loss_Prob_20L!G$25</f>
        <v>2.9139628848170855</v>
      </c>
      <c r="I19" s="1">
        <f>$A$6*(1-EXP(-Wall_Loss_Prob_20L!H$25*$E19))*I$13^2/Wall_Loss_Prob_20L!H$25</f>
        <v>4.6197656199226182</v>
      </c>
      <c r="J19" s="1">
        <f>$A$6*(1-EXP(-Wall_Loss_Prob_20L!I$25*$E19))*J$13^2/Wall_Loss_Prob_20L!I$25</f>
        <v>6.4759299266061063</v>
      </c>
      <c r="K19" s="1">
        <f>$A$6*(1-EXP(-Wall_Loss_Prob_20L!J$25*$E19))*K$13^2/Wall_Loss_Prob_20L!J$25</f>
        <v>8.4146845078088077</v>
      </c>
      <c r="L19" s="1">
        <f>$A$6*(1-EXP(-Wall_Loss_Prob_20L!K$25*$E19))*L$13^2/Wall_Loss_Prob_20L!K$25</f>
        <v>10.392264580323058</v>
      </c>
      <c r="M19" s="1">
        <f>$A$6*(1-EXP(-Wall_Loss_Prob_20L!L$25*$E19))*M$13^2/Wall_Loss_Prob_20L!L$25</f>
        <v>12.381215194998463</v>
      </c>
      <c r="N19" s="1">
        <f>$A$6*(1-EXP(-Wall_Loss_Prob_20L!M$25*$E19))*N$13^2/Wall_Loss_Prob_20L!M$25</f>
        <v>14.365013028403883</v>
      </c>
      <c r="O19" s="1">
        <f>$A$6*(1-EXP(-Wall_Loss_Prob_20L!N$25*$E19))*O$13^2/Wall_Loss_Prob_20L!N$25</f>
        <v>16.334333997610063</v>
      </c>
      <c r="P19" s="1">
        <f>$A$6*(1-EXP(-Wall_Loss_Prob_20L!O$25*$E19))*P$13^2/Wall_Loss_Prob_20L!O$25</f>
        <v>18.284482851345675</v>
      </c>
      <c r="Q19" s="1">
        <f>$A$6*(1-EXP(-Wall_Loss_Prob_20L!P$25*$E19))*Q$13^2/Wall_Loss_Prob_20L!P$25</f>
        <v>20.213637474540679</v>
      </c>
      <c r="R19" s="1">
        <f>$A$6*(1-EXP(-Wall_Loss_Prob_20L!Q$25*$E19))*R$13^2/Wall_Loss_Prob_20L!Q$25</f>
        <v>22.121658848421919</v>
      </c>
      <c r="S19" s="1">
        <f>$A$6*(1-EXP(-Wall_Loss_Prob_20L!R$25*$E19))*S$13^2/Wall_Loss_Prob_20L!R$25</f>
        <v>24.009287352748842</v>
      </c>
      <c r="T19" s="1">
        <f>$A$6*(1-EXP(-Wall_Loss_Prob_20L!S$25*$E19))*T$13^2/Wall_Loss_Prob_20L!S$25</f>
        <v>25.877594068399869</v>
      </c>
      <c r="U19" s="1">
        <f>$A$6*(1-EXP(-Wall_Loss_Prob_20L!T$25*$E19))*U$13^2/Wall_Loss_Prob_20L!T$25</f>
        <v>27.727585356555064</v>
      </c>
      <c r="V19" s="1">
        <f>$A$6*(1-EXP(-Wall_Loss_Prob_20L!U$25*$E19))*V$13^2/Wall_Loss_Prob_20L!U$25</f>
        <v>29.559868586002924</v>
      </c>
      <c r="W19" s="1">
        <f>$A$6*(1-EXP(-Wall_Loss_Prob_20L!V$25*$E19))*W$13^2/Wall_Loss_Prob_20L!V$25</f>
        <v>31.374261323486547</v>
      </c>
      <c r="X19" s="1">
        <f>$A$6*(1-EXP(-Wall_Loss_Prob_20L!W$25*$E19))*X$13^2/Wall_Loss_Prob_20L!W$25</f>
        <v>33.169092986111281</v>
      </c>
      <c r="Y19" s="1">
        <f>$A$6*(1-EXP(-Wall_Loss_Prob_20L!X$25*$E19))*Y$13^2/Wall_Loss_Prob_20L!X$25</f>
        <v>34.939198207274359</v>
      </c>
      <c r="Z19" s="1">
        <f>$A$6*(1-EXP(-Wall_Loss_Prob_20L!Y$25*$E19))*Z$13^2/Wall_Loss_Prob_20L!Y$25</f>
        <v>36.662096229024733</v>
      </c>
      <c r="AA19" s="1">
        <f>$A$6*(1-EXP(-Wall_Loss_Prob_20L!Z$25*$E19))*AA$13^2/Wall_Loss_Prob_20L!Z$25</f>
        <v>37.784790311149798</v>
      </c>
      <c r="AC19" s="1">
        <f t="shared" si="2"/>
        <v>419.49675769544655</v>
      </c>
    </row>
    <row r="20" spans="1:29" x14ac:dyDescent="0.15">
      <c r="A20" s="2">
        <f>7.5/4/40000</f>
        <v>4.6875000000000001E-5</v>
      </c>
      <c r="B20" s="1">
        <f>1/($A$20*$A$22*550)</f>
        <v>77.575757575757564</v>
      </c>
      <c r="E20" s="1">
        <f t="shared" si="3"/>
        <v>200</v>
      </c>
      <c r="F20" s="1">
        <f>$A$6*(1-EXP(-Wall_Loss_Prob_20L!E$25*$E20))*F$13^2/Wall_Loss_Prob_20L!E$25</f>
        <v>0.51629089036156139</v>
      </c>
      <c r="G20" s="1">
        <f>$A$6*(1-EXP(-Wall_Loss_Prob_20L!F$25*$E20))*G$13^2/Wall_Loss_Prob_20L!F$25</f>
        <v>1.7539867673985263</v>
      </c>
      <c r="H20" s="1">
        <f>$A$6*(1-EXP(-Wall_Loss_Prob_20L!G$25*$E20))*H$13^2/Wall_Loss_Prob_20L!G$25</f>
        <v>3.389043207864304</v>
      </c>
      <c r="I20" s="1">
        <f>$A$6*(1-EXP(-Wall_Loss_Prob_20L!H$25*$E20))*I$13^2/Wall_Loss_Prob_20L!H$25</f>
        <v>5.2291754042526417</v>
      </c>
      <c r="J20" s="1">
        <f>$A$6*(1-EXP(-Wall_Loss_Prob_20L!I$25*$E20))*J$13^2/Wall_Loss_Prob_20L!I$25</f>
        <v>7.16323848613703</v>
      </c>
      <c r="K20" s="1">
        <f>$A$6*(1-EXP(-Wall_Loss_Prob_20L!J$25*$E20))*K$13^2/Wall_Loss_Prob_20L!J$25</f>
        <v>9.1293256295455496</v>
      </c>
      <c r="L20" s="1">
        <f>$A$6*(1-EXP(-Wall_Loss_Prob_20L!K$25*$E20))*L$13^2/Wall_Loss_Prob_20L!K$25</f>
        <v>11.094849748285643</v>
      </c>
      <c r="M20" s="1">
        <f>$A$6*(1-EXP(-Wall_Loss_Prob_20L!L$25*$E20))*M$13^2/Wall_Loss_Prob_20L!L$25</f>
        <v>13.044246354184034</v>
      </c>
      <c r="N20" s="1">
        <f>$A$6*(1-EXP(-Wall_Loss_Prob_20L!M$25*$E20))*N$13^2/Wall_Loss_Prob_20L!M$25</f>
        <v>14.971485686769569</v>
      </c>
      <c r="O20" s="1">
        <f>$A$6*(1-EXP(-Wall_Loss_Prob_20L!N$25*$E20))*O$13^2/Wall_Loss_Prob_20L!N$25</f>
        <v>16.875591667458266</v>
      </c>
      <c r="P20" s="1">
        <f>$A$6*(1-EXP(-Wall_Loss_Prob_20L!O$25*$E20))*P$13^2/Wall_Loss_Prob_20L!O$25</f>
        <v>18.758019415233392</v>
      </c>
      <c r="Q20" s="1">
        <f>$A$6*(1-EXP(-Wall_Loss_Prob_20L!P$25*$E20))*Q$13^2/Wall_Loss_Prob_20L!P$25</f>
        <v>20.621164726642139</v>
      </c>
      <c r="R20" s="1">
        <f>$A$6*(1-EXP(-Wall_Loss_Prob_20L!Q$25*$E20))*R$13^2/Wall_Loss_Prob_20L!Q$25</f>
        <v>22.467548839447648</v>
      </c>
      <c r="S20" s="1">
        <f>$A$6*(1-EXP(-Wall_Loss_Prob_20L!R$25*$E20))*S$13^2/Wall_Loss_Prob_20L!R$25</f>
        <v>24.299392741256497</v>
      </c>
      <c r="T20" s="1">
        <f>$A$6*(1-EXP(-Wall_Loss_Prob_20L!S$25*$E20))*T$13^2/Wall_Loss_Prob_20L!S$25</f>
        <v>26.118401168521395</v>
      </c>
      <c r="U20" s="1">
        <f>$A$6*(1-EXP(-Wall_Loss_Prob_20L!T$25*$E20))*U$13^2/Wall_Loss_Prob_20L!T$25</f>
        <v>27.925637823102008</v>
      </c>
      <c r="V20" s="1">
        <f>$A$6*(1-EXP(-Wall_Loss_Prob_20L!U$25*$E20))*V$13^2/Wall_Loss_Prob_20L!U$25</f>
        <v>29.721399189157712</v>
      </c>
      <c r="W20" s="1">
        <f>$A$6*(1-EXP(-Wall_Loss_Prob_20L!V$25*$E20))*W$13^2/Wall_Loss_Prob_20L!V$25</f>
        <v>31.504975965643926</v>
      </c>
      <c r="X20" s="1">
        <f>$A$6*(1-EXP(-Wall_Loss_Prob_20L!W$25*$E20))*X$13^2/Wall_Loss_Prob_20L!W$25</f>
        <v>33.274059247073126</v>
      </c>
      <c r="Y20" s="1">
        <f>$A$6*(1-EXP(-Wall_Loss_Prob_20L!X$25*$E20))*Y$13^2/Wall_Loss_Prob_20L!X$25</f>
        <v>35.022791676057139</v>
      </c>
      <c r="Z20" s="1">
        <f>$A$6*(1-EXP(-Wall_Loss_Prob_20L!Y$25*$E20))*Z$13^2/Wall_Loss_Prob_20L!Y$25</f>
        <v>36.727859528159492</v>
      </c>
      <c r="AA20" s="1">
        <f>$A$6*(1-EXP(-Wall_Loss_Prob_20L!Z$25*$E20))*AA$13^2/Wall_Loss_Prob_20L!Z$25</f>
        <v>37.830742475169309</v>
      </c>
      <c r="AC20" s="1">
        <f t="shared" si="2"/>
        <v>427.43922663772088</v>
      </c>
    </row>
    <row r="21" spans="1:29" x14ac:dyDescent="0.15">
      <c r="A21" s="1" t="s">
        <v>13</v>
      </c>
      <c r="E21" s="1">
        <f t="shared" si="3"/>
        <v>250</v>
      </c>
      <c r="F21" s="1">
        <f>$A$6*(1-EXP(-Wall_Loss_Prob_20L!E$25*$E21))*F$13^2/Wall_Loss_Prob_20L!E$25</f>
        <v>0.6035907300825919</v>
      </c>
      <c r="G21" s="1">
        <f>$A$6*(1-EXP(-Wall_Loss_Prob_20L!F$25*$E21))*G$13^2/Wall_Loss_Prob_20L!F$25</f>
        <v>1.9831957203116788</v>
      </c>
      <c r="H21" s="1">
        <f>$A$6*(1-EXP(-Wall_Loss_Prob_20L!G$25*$E21))*H$13^2/Wall_Loss_Prob_20L!G$25</f>
        <v>3.7276473995347765</v>
      </c>
      <c r="I21" s="1">
        <f>$A$6*(1-EXP(-Wall_Loss_Prob_20L!H$25*$E21))*I$13^2/Wall_Loss_Prob_20L!H$25</f>
        <v>5.6245097807380864</v>
      </c>
      <c r="J21" s="1">
        <f>$A$6*(1-EXP(-Wall_Loss_Prob_20L!I$25*$E21))*J$13^2/Wall_Loss_Prob_20L!I$25</f>
        <v>7.569018315472591</v>
      </c>
      <c r="K21" s="1">
        <f>$A$6*(1-EXP(-Wall_Loss_Prob_20L!J$25*$E21))*K$13^2/Wall_Loss_Prob_20L!J$25</f>
        <v>9.5132646938830483</v>
      </c>
      <c r="L21" s="1">
        <f>$A$6*(1-EXP(-Wall_Loss_Prob_20L!K$25*$E21))*L$13^2/Wall_Loss_Prob_20L!K$25</f>
        <v>11.438296034019276</v>
      </c>
      <c r="M21" s="1">
        <f>$A$6*(1-EXP(-Wall_Loss_Prob_20L!L$25*$E21))*M$13^2/Wall_Loss_Prob_20L!L$25</f>
        <v>13.339113656307502</v>
      </c>
      <c r="N21" s="1">
        <f>$A$6*(1-EXP(-Wall_Loss_Prob_20L!M$25*$E21))*N$13^2/Wall_Loss_Prob_20L!M$25</f>
        <v>15.216832639478081</v>
      </c>
      <c r="O21" s="1">
        <f>$A$6*(1-EXP(-Wall_Loss_Prob_20L!N$25*$E21))*O$13^2/Wall_Loss_Prob_20L!N$25</f>
        <v>17.074746111989061</v>
      </c>
      <c r="P21" s="1">
        <f>$A$6*(1-EXP(-Wall_Loss_Prob_20L!O$25*$E21))*P$13^2/Wall_Loss_Prob_20L!O$25</f>
        <v>18.916468745076088</v>
      </c>
      <c r="Q21" s="1">
        <f>$A$6*(1-EXP(-Wall_Loss_Prob_20L!P$25*$E21))*Q$13^2/Wall_Loss_Prob_20L!P$25</f>
        <v>20.745150611775038</v>
      </c>
      <c r="R21" s="1">
        <f>$A$6*(1-EXP(-Wall_Loss_Prob_20L!Q$25*$E21))*R$13^2/Wall_Loss_Prob_20L!Q$25</f>
        <v>22.563213478593536</v>
      </c>
      <c r="S21" s="1">
        <f>$A$6*(1-EXP(-Wall_Loss_Prob_20L!R$25*$E21))*S$13^2/Wall_Loss_Prob_20L!R$25</f>
        <v>24.372317496693423</v>
      </c>
      <c r="T21" s="1">
        <f>$A$6*(1-EXP(-Wall_Loss_Prob_20L!S$25*$E21))*T$13^2/Wall_Loss_Prob_20L!S$25</f>
        <v>26.173404248627484</v>
      </c>
      <c r="U21" s="1">
        <f>$A$6*(1-EXP(-Wall_Loss_Prob_20L!T$25*$E21))*U$13^2/Wall_Loss_Prob_20L!T$25</f>
        <v>27.966730874257308</v>
      </c>
      <c r="V21" s="1">
        <f>$A$6*(1-EXP(-Wall_Loss_Prob_20L!U$25*$E21))*V$13^2/Wall_Loss_Prob_20L!U$25</f>
        <v>29.751832902590476</v>
      </c>
      <c r="W21" s="1">
        <f>$A$6*(1-EXP(-Wall_Loss_Prob_20L!V$25*$E21))*W$13^2/Wall_Loss_Prob_20L!V$25</f>
        <v>31.527328734852659</v>
      </c>
      <c r="X21" s="1">
        <f>$A$6*(1-EXP(-Wall_Loss_Prob_20L!W$25*$E21))*X$13^2/Wall_Loss_Prob_20L!W$25</f>
        <v>33.29034020362657</v>
      </c>
      <c r="Y21" s="1">
        <f>$A$6*(1-EXP(-Wall_Loss_Prob_20L!X$25*$E21))*Y$13^2/Wall_Loss_Prob_20L!X$25</f>
        <v>35.034540155790062</v>
      </c>
      <c r="Z21" s="1">
        <f>$A$6*(1-EXP(-Wall_Loss_Prob_20L!Y$25*$E21))*Z$13^2/Wall_Loss_Prob_20L!Y$25</f>
        <v>36.736214495416654</v>
      </c>
      <c r="AA21" s="1">
        <f>$A$6*(1-EXP(-Wall_Loss_Prob_20L!Z$25*$E21))*AA$13^2/Wall_Loss_Prob_20L!Z$25</f>
        <v>37.835841223670947</v>
      </c>
      <c r="AC21" s="1">
        <f t="shared" si="2"/>
        <v>431.00359825278701</v>
      </c>
    </row>
    <row r="22" spans="1:29" x14ac:dyDescent="0.15">
      <c r="A22" s="1">
        <v>0.5</v>
      </c>
      <c r="E22" s="1">
        <f t="shared" si="3"/>
        <v>300</v>
      </c>
      <c r="F22" s="1">
        <f>$A$6*(1-EXP(-Wall_Loss_Prob_20L!E$25*$E22))*F$13^2/Wall_Loss_Prob_20L!E$25</f>
        <v>0.67867422278474632</v>
      </c>
      <c r="G22" s="1">
        <f>$A$6*(1-EXP(-Wall_Loss_Prob_20L!F$25*$E22))*G$13^2/Wall_Loss_Prob_20L!F$25</f>
        <v>2.1626615925643473</v>
      </c>
      <c r="H22" s="1">
        <f>$A$6*(1-EXP(-Wall_Loss_Prob_20L!G$25*$E22))*H$13^2/Wall_Loss_Prob_20L!G$25</f>
        <v>3.9689809026388794</v>
      </c>
      <c r="I22" s="1">
        <f>$A$6*(1-EXP(-Wall_Loss_Prob_20L!H$25*$E22))*I$13^2/Wall_Loss_Prob_20L!H$25</f>
        <v>5.8809698397162267</v>
      </c>
      <c r="J22" s="1">
        <f>$A$6*(1-EXP(-Wall_Loss_Prob_20L!I$25*$E22))*J$13^2/Wall_Loss_Prob_20L!I$25</f>
        <v>7.8085865088440993</v>
      </c>
      <c r="K22" s="1">
        <f>$A$6*(1-EXP(-Wall_Loss_Prob_20L!J$25*$E22))*K$13^2/Wall_Loss_Prob_20L!J$25</f>
        <v>9.7195349470782677</v>
      </c>
      <c r="L22" s="1">
        <f>$A$6*(1-EXP(-Wall_Loss_Prob_20L!K$25*$E22))*L$13^2/Wall_Loss_Prob_20L!K$25</f>
        <v>11.606183653290094</v>
      </c>
      <c r="M22" s="1">
        <f>$A$6*(1-EXP(-Wall_Loss_Prob_20L!L$25*$E22))*M$13^2/Wall_Loss_Prob_20L!L$25</f>
        <v>13.470248859618872</v>
      </c>
      <c r="N22" s="1">
        <f>$A$6*(1-EXP(-Wall_Loss_Prob_20L!M$25*$E22))*N$13^2/Wall_Loss_Prob_20L!M$25</f>
        <v>15.316087117603386</v>
      </c>
      <c r="O22" s="1">
        <f>$A$6*(1-EXP(-Wall_Loss_Prob_20L!N$25*$E22))*O$13^2/Wall_Loss_Prob_20L!N$25</f>
        <v>17.148024505970049</v>
      </c>
      <c r="P22" s="1">
        <f>$A$6*(1-EXP(-Wall_Loss_Prob_20L!O$25*$E22))*P$13^2/Wall_Loss_Prob_20L!O$25</f>
        <v>18.969487227791504</v>
      </c>
      <c r="Q22" s="1">
        <f>$A$6*(1-EXP(-Wall_Loss_Prob_20L!P$25*$E22))*Q$13^2/Wall_Loss_Prob_20L!P$25</f>
        <v>20.782872014780409</v>
      </c>
      <c r="R22" s="1">
        <f>$A$6*(1-EXP(-Wall_Loss_Prob_20L!Q$25*$E22))*R$13^2/Wall_Loss_Prob_20L!Q$25</f>
        <v>22.589671957937714</v>
      </c>
      <c r="S22" s="1">
        <f>$A$6*(1-EXP(-Wall_Loss_Prob_20L!R$25*$E22))*S$13^2/Wall_Loss_Prob_20L!R$25</f>
        <v>24.390648834773327</v>
      </c>
      <c r="T22" s="1">
        <f>$A$6*(1-EXP(-Wall_Loss_Prob_20L!S$25*$E22))*T$13^2/Wall_Loss_Prob_20L!S$25</f>
        <v>26.185967577614175</v>
      </c>
      <c r="U22" s="1">
        <f>$A$6*(1-EXP(-Wall_Loss_Prob_20L!T$25*$E22))*U$13^2/Wall_Loss_Prob_20L!T$25</f>
        <v>27.975257094014591</v>
      </c>
      <c r="V22" s="1">
        <f>$A$6*(1-EXP(-Wall_Loss_Prob_20L!U$25*$E22))*V$13^2/Wall_Loss_Prob_20L!U$25</f>
        <v>29.757566868137673</v>
      </c>
      <c r="W22" s="1">
        <f>$A$6*(1-EXP(-Wall_Loss_Prob_20L!V$25*$E22))*W$13^2/Wall_Loss_Prob_20L!V$25</f>
        <v>31.531151155073164</v>
      </c>
      <c r="X22" s="1">
        <f>$A$6*(1-EXP(-Wall_Loss_Prob_20L!W$25*$E22))*X$13^2/Wall_Loss_Prob_20L!W$25</f>
        <v>33.292865486930623</v>
      </c>
      <c r="Y22" s="1">
        <f>$A$6*(1-EXP(-Wall_Loss_Prob_20L!X$25*$E22))*Y$13^2/Wall_Loss_Prob_20L!X$25</f>
        <v>35.03619132277769</v>
      </c>
      <c r="Z22" s="1">
        <f>$A$6*(1-EXP(-Wall_Loss_Prob_20L!Y$25*$E22))*Z$13^2/Wall_Loss_Prob_20L!Y$25</f>
        <v>36.737275960987674</v>
      </c>
      <c r="AA22" s="1">
        <f>$A$6*(1-EXP(-Wall_Loss_Prob_20L!Z$25*$E22))*AA$13^2/Wall_Loss_Prob_20L!Z$25</f>
        <v>37.836406969307475</v>
      </c>
      <c r="AC22" s="1">
        <f t="shared" si="2"/>
        <v>432.845314620235</v>
      </c>
    </row>
    <row r="23" spans="1:29" x14ac:dyDescent="0.15">
      <c r="E23" s="1">
        <f t="shared" si="3"/>
        <v>350</v>
      </c>
      <c r="F23" s="1">
        <f>$A$6*(1-EXP(-Wall_Loss_Prob_20L!E$25*$E23))*F$13^2/Wall_Loss_Prob_20L!E$25</f>
        <v>0.74325086913792848</v>
      </c>
      <c r="G23" s="1">
        <f>$A$6*(1-EXP(-Wall_Loss_Prob_20L!F$25*$E23))*G$13^2/Wall_Loss_Prob_20L!F$25</f>
        <v>2.3031796608773898</v>
      </c>
      <c r="H23" s="1">
        <f>$A$6*(1-EXP(-Wall_Loss_Prob_20L!G$25*$E23))*H$13^2/Wall_Loss_Prob_20L!G$25</f>
        <v>4.1409866283600136</v>
      </c>
      <c r="I23" s="1">
        <f>$A$6*(1-EXP(-Wall_Loss_Prob_20L!H$25*$E23))*I$13^2/Wall_Loss_Prob_20L!H$25</f>
        <v>6.047339793262358</v>
      </c>
      <c r="J23" s="1">
        <f>$A$6*(1-EXP(-Wall_Loss_Prob_20L!I$25*$E23))*J$13^2/Wall_Loss_Prob_20L!I$25</f>
        <v>7.9500250800250933</v>
      </c>
      <c r="K23" s="1">
        <f>$A$6*(1-EXP(-Wall_Loss_Prob_20L!J$25*$E23))*K$13^2/Wall_Loss_Prob_20L!J$25</f>
        <v>9.8303530984602769</v>
      </c>
      <c r="L23" s="1">
        <f>$A$6*(1-EXP(-Wall_Loss_Prob_20L!K$25*$E23))*L$13^2/Wall_Loss_Prob_20L!K$25</f>
        <v>11.68825253531109</v>
      </c>
      <c r="M23" s="1">
        <f>$A$6*(1-EXP(-Wall_Loss_Prob_20L!L$25*$E23))*M$13^2/Wall_Loss_Prob_20L!L$25</f>
        <v>13.528568115174423</v>
      </c>
      <c r="N23" s="1">
        <f>$A$6*(1-EXP(-Wall_Loss_Prob_20L!M$25*$E23))*N$13^2/Wall_Loss_Prob_20L!M$25</f>
        <v>15.356240261219686</v>
      </c>
      <c r="O23" s="1">
        <f>$A$6*(1-EXP(-Wall_Loss_Prob_20L!N$25*$E23))*O$13^2/Wall_Loss_Prob_20L!N$25</f>
        <v>17.174987112991367</v>
      </c>
      <c r="P23" s="1">
        <f>$A$6*(1-EXP(-Wall_Loss_Prob_20L!O$25*$E23))*P$13^2/Wall_Loss_Prob_20L!O$25</f>
        <v>18.98722765946285</v>
      </c>
      <c r="Q23" s="1">
        <f>$A$6*(1-EXP(-Wall_Loss_Prob_20L!P$25*$E23))*Q$13^2/Wall_Loss_Prob_20L!P$25</f>
        <v>20.794348355358757</v>
      </c>
      <c r="R23" s="1">
        <f>$A$6*(1-EXP(-Wall_Loss_Prob_20L!Q$25*$E23))*R$13^2/Wall_Loss_Prob_20L!Q$25</f>
        <v>22.596989720649795</v>
      </c>
      <c r="S23" s="1">
        <f>$A$6*(1-EXP(-Wall_Loss_Prob_20L!R$25*$E23))*S$13^2/Wall_Loss_Prob_20L!R$25</f>
        <v>24.395256844135663</v>
      </c>
      <c r="T23" s="1">
        <f>$A$6*(1-EXP(-Wall_Loss_Prob_20L!S$25*$E23))*T$13^2/Wall_Loss_Prob_20L!S$25</f>
        <v>26.188837184823868</v>
      </c>
      <c r="U23" s="1">
        <f>$A$6*(1-EXP(-Wall_Loss_Prob_20L!T$25*$E23))*U$13^2/Wall_Loss_Prob_20L!T$25</f>
        <v>27.977026162538483</v>
      </c>
      <c r="V23" s="1">
        <f>$A$6*(1-EXP(-Wall_Loss_Prob_20L!U$25*$E23))*V$13^2/Wall_Loss_Prob_20L!U$25</f>
        <v>29.758647195090511</v>
      </c>
      <c r="W23" s="1">
        <f>$A$6*(1-EXP(-Wall_Loss_Prob_20L!V$25*$E23))*W$13^2/Wall_Loss_Prob_20L!V$25</f>
        <v>31.531804805464574</v>
      </c>
      <c r="X23" s="1">
        <f>$A$6*(1-EXP(-Wall_Loss_Prob_20L!W$25*$E23))*X$13^2/Wall_Loss_Prob_20L!W$25</f>
        <v>33.293257174958576</v>
      </c>
      <c r="Y23" s="1">
        <f>$A$6*(1-EXP(-Wall_Loss_Prob_20L!X$25*$E23))*Y$13^2/Wall_Loss_Prob_20L!X$25</f>
        <v>35.036423382795917</v>
      </c>
      <c r="Z23" s="1">
        <f>$A$6*(1-EXP(-Wall_Loss_Prob_20L!Y$25*$E23))*Z$13^2/Wall_Loss_Prob_20L!Y$25</f>
        <v>36.737410815993535</v>
      </c>
      <c r="AA23" s="1">
        <f>$A$6*(1-EXP(-Wall_Loss_Prob_20L!Z$25*$E23))*AA$13^2/Wall_Loss_Prob_20L!Z$25</f>
        <v>37.836469743167598</v>
      </c>
      <c r="AC23" s="1">
        <f t="shared" si="2"/>
        <v>433.89688219925978</v>
      </c>
    </row>
    <row r="24" spans="1:29" x14ac:dyDescent="0.15">
      <c r="E24" s="1">
        <f t="shared" si="3"/>
        <v>400</v>
      </c>
      <c r="F24" s="1">
        <f>$A$6*(1-EXP(-Wall_Loss_Prob_20L!E$25*$E24))*F$13^2/Wall_Loss_Prob_20L!E$25</f>
        <v>0.79879094997522171</v>
      </c>
      <c r="G24" s="1">
        <f>$A$6*(1-EXP(-Wall_Loss_Prob_20L!F$25*$E24))*G$13^2/Wall_Loss_Prob_20L!F$25</f>
        <v>2.4132024037787789</v>
      </c>
      <c r="H24" s="1">
        <f>$A$6*(1-EXP(-Wall_Loss_Prob_20L!G$25*$E24))*H$13^2/Wall_Loss_Prob_20L!G$25</f>
        <v>4.2635803391391258</v>
      </c>
      <c r="I24" s="1">
        <f>$A$6*(1-EXP(-Wall_Loss_Prob_20L!H$25*$E24))*I$13^2/Wall_Loss_Prob_20L!H$25</f>
        <v>6.1552667802295611</v>
      </c>
      <c r="J24" s="1">
        <f>$A$6*(1-EXP(-Wall_Loss_Prob_20L!I$25*$E24))*J$13^2/Wall_Loss_Prob_20L!I$25</f>
        <v>8.0335289422706886</v>
      </c>
      <c r="K24" s="1">
        <f>$A$6*(1-EXP(-Wall_Loss_Prob_20L!J$25*$E24))*K$13^2/Wall_Loss_Prob_20L!J$25</f>
        <v>9.8898898590231461</v>
      </c>
      <c r="L24" s="1">
        <f>$A$6*(1-EXP(-Wall_Loss_Prob_20L!K$25*$E24))*L$13^2/Wall_Loss_Prob_20L!K$25</f>
        <v>11.728370451244556</v>
      </c>
      <c r="M24" s="1">
        <f>$A$6*(1-EXP(-Wall_Loss_Prob_20L!L$25*$E24))*M$13^2/Wall_Loss_Prob_20L!L$25</f>
        <v>13.554504213816662</v>
      </c>
      <c r="N24" s="1">
        <f>$A$6*(1-EXP(-Wall_Loss_Prob_20L!M$25*$E24))*N$13^2/Wall_Loss_Prob_20L!M$25</f>
        <v>15.372484112104035</v>
      </c>
      <c r="O24" s="1">
        <f>$A$6*(1-EXP(-Wall_Loss_Prob_20L!N$25*$E24))*O$13^2/Wall_Loss_Prob_20L!N$25</f>
        <v>17.184907938734007</v>
      </c>
      <c r="P24" s="1">
        <f>$A$6*(1-EXP(-Wall_Loss_Prob_20L!O$25*$E24))*P$13^2/Wall_Loss_Prob_20L!O$25</f>
        <v>18.993163757588761</v>
      </c>
      <c r="Q24" s="1">
        <f>$A$6*(1-EXP(-Wall_Loss_Prob_20L!P$25*$E24))*Q$13^2/Wall_Loss_Prob_20L!P$25</f>
        <v>20.79783991141386</v>
      </c>
      <c r="R24" s="1">
        <f>$A$6*(1-EXP(-Wall_Loss_Prob_20L!Q$25*$E24))*R$13^2/Wall_Loss_Prob_20L!Q$25</f>
        <v>22.599013633302281</v>
      </c>
      <c r="S24" s="1">
        <f>$A$6*(1-EXP(-Wall_Loss_Prob_20L!R$25*$E24))*S$13^2/Wall_Loss_Prob_20L!R$25</f>
        <v>24.396415174760026</v>
      </c>
      <c r="T24" s="1">
        <f>$A$6*(1-EXP(-Wall_Loss_Prob_20L!S$25*$E24))*T$13^2/Wall_Loss_Prob_20L!S$25</f>
        <v>26.189492635743498</v>
      </c>
      <c r="U24" s="1">
        <f>$A$6*(1-EXP(-Wall_Loss_Prob_20L!T$25*$E24))*U$13^2/Wall_Loss_Prob_20L!T$25</f>
        <v>27.977393218928221</v>
      </c>
      <c r="V24" s="1">
        <f>$A$6*(1-EXP(-Wall_Loss_Prob_20L!U$25*$E24))*V$13^2/Wall_Loss_Prob_20L!U$25</f>
        <v>29.758850737702591</v>
      </c>
      <c r="W24" s="1">
        <f>$A$6*(1-EXP(-Wall_Loss_Prob_20L!V$25*$E24))*W$13^2/Wall_Loss_Prob_20L!V$25</f>
        <v>31.531916582508828</v>
      </c>
      <c r="X24" s="1">
        <f>$A$6*(1-EXP(-Wall_Loss_Prob_20L!W$25*$E24))*X$13^2/Wall_Loss_Prob_20L!W$25</f>
        <v>33.29331792834455</v>
      </c>
      <c r="Y24" s="1">
        <f>$A$6*(1-EXP(-Wall_Loss_Prob_20L!X$25*$E24))*Y$13^2/Wall_Loss_Prob_20L!X$25</f>
        <v>35.036455997214972</v>
      </c>
      <c r="Z24" s="1">
        <f>$A$6*(1-EXP(-Wall_Loss_Prob_20L!Y$25*$E24))*Z$13^2/Wall_Loss_Prob_20L!Y$25</f>
        <v>36.737427948789069</v>
      </c>
      <c r="AA24" s="1">
        <f>$A$6*(1-EXP(-Wall_Loss_Prob_20L!Z$25*$E24))*AA$13^2/Wall_Loss_Prob_20L!Z$25</f>
        <v>37.836476708413564</v>
      </c>
      <c r="AC24" s="1">
        <f t="shared" si="2"/>
        <v>434.54229022502597</v>
      </c>
    </row>
    <row r="25" spans="1:29" x14ac:dyDescent="0.15">
      <c r="E25" s="1">
        <f t="shared" si="3"/>
        <v>450</v>
      </c>
      <c r="F25" s="1">
        <f>$A$6*(1-EXP(-Wall_Loss_Prob_20L!E$25*$E25))*F$13^2/Wall_Loss_Prob_20L!E$25</f>
        <v>0.84655900164117892</v>
      </c>
      <c r="G25" s="1">
        <f>$A$6*(1-EXP(-Wall_Loss_Prob_20L!F$25*$E25))*G$13^2/Wall_Loss_Prob_20L!F$25</f>
        <v>2.4993479372384182</v>
      </c>
      <c r="H25" s="1">
        <f>$A$6*(1-EXP(-Wall_Loss_Prob_20L!G$25*$E25))*H$13^2/Wall_Loss_Prob_20L!G$25</f>
        <v>4.3509566044325192</v>
      </c>
      <c r="I25" s="1">
        <f>$A$6*(1-EXP(-Wall_Loss_Prob_20L!H$25*$E25))*I$13^2/Wall_Loss_Prob_20L!H$25</f>
        <v>6.2252808318509008</v>
      </c>
      <c r="J25" s="1">
        <f>$A$6*(1-EXP(-Wall_Loss_Prob_20L!I$25*$E25))*J$13^2/Wall_Loss_Prob_20L!I$25</f>
        <v>8.0828287545616977</v>
      </c>
      <c r="K25" s="1">
        <f>$A$6*(1-EXP(-Wall_Loss_Prob_20L!J$25*$E25))*K$13^2/Wall_Loss_Prob_20L!J$25</f>
        <v>9.9218758271530518</v>
      </c>
      <c r="L25" s="1">
        <f>$A$6*(1-EXP(-Wall_Loss_Prob_20L!K$25*$E25))*L$13^2/Wall_Loss_Prob_20L!K$25</f>
        <v>11.747981382199274</v>
      </c>
      <c r="M25" s="1">
        <f>$A$6*(1-EXP(-Wall_Loss_Prob_20L!L$25*$E25))*M$13^2/Wall_Loss_Prob_20L!L$25</f>
        <v>13.566038675400096</v>
      </c>
      <c r="N25" s="1">
        <f>$A$6*(1-EXP(-Wall_Loss_Prob_20L!M$25*$E25))*N$13^2/Wall_Loss_Prob_20L!M$25</f>
        <v>15.379055520163002</v>
      </c>
      <c r="O25" s="1">
        <f>$A$6*(1-EXP(-Wall_Loss_Prob_20L!N$25*$E25))*O$13^2/Wall_Loss_Prob_20L!N$25</f>
        <v>17.188558282461454</v>
      </c>
      <c r="P25" s="1">
        <f>$A$6*(1-EXP(-Wall_Loss_Prob_20L!O$25*$E25))*P$13^2/Wall_Loss_Prob_20L!O$25</f>
        <v>18.995150026108789</v>
      </c>
      <c r="Q25" s="1">
        <f>$A$6*(1-EXP(-Wall_Loss_Prob_20L!P$25*$E25))*Q$13^2/Wall_Loss_Prob_20L!P$25</f>
        <v>20.798902180662726</v>
      </c>
      <c r="R25" s="1">
        <f>$A$6*(1-EXP(-Wall_Loss_Prob_20L!Q$25*$E25))*R$13^2/Wall_Loss_Prob_20L!Q$25</f>
        <v>22.599573397616336</v>
      </c>
      <c r="S25" s="1">
        <f>$A$6*(1-EXP(-Wall_Loss_Prob_20L!R$25*$E25))*S$13^2/Wall_Loss_Prob_20L!R$25</f>
        <v>24.396706348177826</v>
      </c>
      <c r="T25" s="1">
        <f>$A$6*(1-EXP(-Wall_Loss_Prob_20L!S$25*$E25))*T$13^2/Wall_Loss_Prob_20L!S$25</f>
        <v>26.189642348187274</v>
      </c>
      <c r="U25" s="1">
        <f>$A$6*(1-EXP(-Wall_Loss_Prob_20L!T$25*$E25))*U$13^2/Wall_Loss_Prob_20L!T$25</f>
        <v>27.977469377873692</v>
      </c>
      <c r="V25" s="1">
        <f>$A$6*(1-EXP(-Wall_Loss_Prob_20L!U$25*$E25))*V$13^2/Wall_Loss_Prob_20L!U$25</f>
        <v>29.758889086829051</v>
      </c>
      <c r="W25" s="1">
        <f>$A$6*(1-EXP(-Wall_Loss_Prob_20L!V$25*$E25))*W$13^2/Wall_Loss_Prob_20L!V$25</f>
        <v>31.531935696866888</v>
      </c>
      <c r="X25" s="1">
        <f>$A$6*(1-EXP(-Wall_Loss_Prob_20L!W$25*$E25))*X$13^2/Wall_Loss_Prob_20L!W$25</f>
        <v>33.293327351593767</v>
      </c>
      <c r="Y25" s="1">
        <f>$A$6*(1-EXP(-Wall_Loss_Prob_20L!X$25*$E25))*Y$13^2/Wall_Loss_Prob_20L!X$25</f>
        <v>35.036460580944379</v>
      </c>
      <c r="Z25" s="1">
        <f>$A$6*(1-EXP(-Wall_Loss_Prob_20L!Y$25*$E25))*Z$13^2/Wall_Loss_Prob_20L!Y$25</f>
        <v>36.737430125443041</v>
      </c>
      <c r="AA25" s="1">
        <f>$A$6*(1-EXP(-Wall_Loss_Prob_20L!Z$25*$E25))*AA$13^2/Wall_Loss_Prob_20L!Z$25</f>
        <v>37.836477481261554</v>
      </c>
      <c r="AC25" s="1">
        <f t="shared" si="2"/>
        <v>434.96044681866687</v>
      </c>
    </row>
    <row r="26" spans="1:29" x14ac:dyDescent="0.15">
      <c r="E26" s="1">
        <f t="shared" si="3"/>
        <v>500</v>
      </c>
      <c r="F26" s="1">
        <f>$A$6*(1-EXP(-Wall_Loss_Prob_20L!E$25*$E26))*F$13^2/Wall_Loss_Prob_20L!E$25</f>
        <v>0.88764260695039976</v>
      </c>
      <c r="G26" s="1">
        <f>$A$6*(1-EXP(-Wall_Loss_Prob_20L!F$25*$E26))*G$13^2/Wall_Loss_Prob_20L!F$25</f>
        <v>2.5667981092605539</v>
      </c>
      <c r="H26" s="1">
        <f>$A$6*(1-EXP(-Wall_Loss_Prob_20L!G$25*$E26))*H$13^2/Wall_Loss_Prob_20L!G$25</f>
        <v>4.4132323254960362</v>
      </c>
      <c r="I26" s="1">
        <f>$A$6*(1-EXP(-Wall_Loss_Prob_20L!H$25*$E26))*I$13^2/Wall_Loss_Prob_20L!H$25</f>
        <v>6.2707001246726781</v>
      </c>
      <c r="J26" s="1">
        <f>$A$6*(1-EXP(-Wall_Loss_Prob_20L!I$25*$E26))*J$13^2/Wall_Loss_Prob_20L!I$25</f>
        <v>8.1119348512926521</v>
      </c>
      <c r="K26" s="1">
        <f>$A$6*(1-EXP(-Wall_Loss_Prob_20L!J$25*$E26))*K$13^2/Wall_Loss_Prob_20L!J$25</f>
        <v>9.9390602044610379</v>
      </c>
      <c r="L26" s="1">
        <f>$A$6*(1-EXP(-Wall_Loss_Prob_20L!K$25*$E26))*L$13^2/Wall_Loss_Prob_20L!K$25</f>
        <v>11.757567837626036</v>
      </c>
      <c r="M26" s="1">
        <f>$A$6*(1-EXP(-Wall_Loss_Prob_20L!L$25*$E26))*M$13^2/Wall_Loss_Prob_20L!L$25</f>
        <v>13.57116835222061</v>
      </c>
      <c r="N26" s="1">
        <f>$A$6*(1-EXP(-Wall_Loss_Prob_20L!M$25*$E26))*N$13^2/Wall_Loss_Prob_20L!M$25</f>
        <v>15.38171396637658</v>
      </c>
      <c r="O26" s="1">
        <f>$A$6*(1-EXP(-Wall_Loss_Prob_20L!N$25*$E26))*O$13^2/Wall_Loss_Prob_20L!N$25</f>
        <v>17.189901417566752</v>
      </c>
      <c r="P26" s="1">
        <f>$A$6*(1-EXP(-Wall_Loss_Prob_20L!O$25*$E26))*P$13^2/Wall_Loss_Prob_20L!O$25</f>
        <v>18.995814648315154</v>
      </c>
      <c r="Q26" s="1">
        <f>$A$6*(1-EXP(-Wall_Loss_Prob_20L!P$25*$E26))*Q$13^2/Wall_Loss_Prob_20L!P$25</f>
        <v>20.799225364921917</v>
      </c>
      <c r="R26" s="1">
        <f>$A$6*(1-EXP(-Wall_Loss_Prob_20L!Q$25*$E26))*R$13^2/Wall_Loss_Prob_20L!Q$25</f>
        <v>22.599728214617404</v>
      </c>
      <c r="S26" s="1">
        <f>$A$6*(1-EXP(-Wall_Loss_Prob_20L!R$25*$E26))*S$13^2/Wall_Loss_Prob_20L!R$25</f>
        <v>24.396779541407341</v>
      </c>
      <c r="T26" s="1">
        <f>$A$6*(1-EXP(-Wall_Loss_Prob_20L!S$25*$E26))*T$13^2/Wall_Loss_Prob_20L!S$25</f>
        <v>26.189676544211949</v>
      </c>
      <c r="U26" s="1">
        <f>$A$6*(1-EXP(-Wall_Loss_Prob_20L!T$25*$E26))*U$13^2/Wall_Loss_Prob_20L!T$25</f>
        <v>27.977485179764461</v>
      </c>
      <c r="V26" s="1">
        <f>$A$6*(1-EXP(-Wall_Loss_Prob_20L!U$25*$E26))*V$13^2/Wall_Loss_Prob_20L!U$25</f>
        <v>29.758896312124456</v>
      </c>
      <c r="W26" s="1">
        <f>$A$6*(1-EXP(-Wall_Loss_Prob_20L!V$25*$E26))*W$13^2/Wall_Loss_Prob_20L!V$25</f>
        <v>31.531938965504796</v>
      </c>
      <c r="X26" s="1">
        <f>$A$6*(1-EXP(-Wall_Loss_Prob_20L!W$25*$E26))*X$13^2/Wall_Loss_Prob_20L!W$25</f>
        <v>33.293328813201626</v>
      </c>
      <c r="Y26" s="1">
        <f>$A$6*(1-EXP(-Wall_Loss_Prob_20L!X$25*$E26))*Y$13^2/Wall_Loss_Prob_20L!X$25</f>
        <v>35.036461225155612</v>
      </c>
      <c r="Z26" s="1">
        <f>$A$6*(1-EXP(-Wall_Loss_Prob_20L!Y$25*$E26))*Z$13^2/Wall_Loss_Prob_20L!Y$25</f>
        <v>36.737430401978322</v>
      </c>
      <c r="AA26" s="1">
        <f>$A$6*(1-EXP(-Wall_Loss_Prob_20L!Z$25*$E26))*AA$13^2/Wall_Loss_Prob_20L!Z$25</f>
        <v>37.836477567015024</v>
      </c>
      <c r="AC26" s="1">
        <f t="shared" si="2"/>
        <v>435.24296257414147</v>
      </c>
    </row>
    <row r="27" spans="1:29" x14ac:dyDescent="0.15">
      <c r="E27" s="1">
        <f t="shared" si="3"/>
        <v>550</v>
      </c>
      <c r="F27" s="1">
        <f>$A$6*(1-EXP(-Wall_Loss_Prob_20L!E$25*$E27))*F$13^2/Wall_Loss_Prob_20L!E$25</f>
        <v>0.92297715726882312</v>
      </c>
      <c r="G27" s="1">
        <f>$A$6*(1-EXP(-Wall_Loss_Prob_20L!F$25*$E27))*G$13^2/Wall_Loss_Prob_20L!F$25</f>
        <v>2.619610199720789</v>
      </c>
      <c r="H27" s="1">
        <f>$A$6*(1-EXP(-Wall_Loss_Prob_20L!G$25*$E27))*H$13^2/Wall_Loss_Prob_20L!G$25</f>
        <v>4.4576181254722487</v>
      </c>
      <c r="I27" s="1">
        <f>$A$6*(1-EXP(-Wall_Loss_Prob_20L!H$25*$E27))*I$13^2/Wall_Loss_Prob_20L!H$25</f>
        <v>6.300164383812934</v>
      </c>
      <c r="J27" s="1">
        <f>$A$6*(1-EXP(-Wall_Loss_Prob_20L!I$25*$E27))*J$13^2/Wall_Loss_Prob_20L!I$25</f>
        <v>8.1291187882600209</v>
      </c>
      <c r="K27" s="1">
        <f>$A$6*(1-EXP(-Wall_Loss_Prob_20L!J$25*$E27))*K$13^2/Wall_Loss_Prob_20L!J$25</f>
        <v>9.9482924660034708</v>
      </c>
      <c r="L27" s="1">
        <f>$A$6*(1-EXP(-Wall_Loss_Prob_20L!K$25*$E27))*L$13^2/Wall_Loss_Prob_20L!K$25</f>
        <v>11.762254006164463</v>
      </c>
      <c r="M27" s="1">
        <f>$A$6*(1-EXP(-Wall_Loss_Prob_20L!L$25*$E27))*M$13^2/Wall_Loss_Prob_20L!L$25</f>
        <v>13.573449653700752</v>
      </c>
      <c r="N27" s="1">
        <f>$A$6*(1-EXP(-Wall_Loss_Prob_20L!M$25*$E27))*N$13^2/Wall_Loss_Prob_20L!M$25</f>
        <v>15.382789433948684</v>
      </c>
      <c r="O27" s="1">
        <f>$A$6*(1-EXP(-Wall_Loss_Prob_20L!N$25*$E27))*O$13^2/Wall_Loss_Prob_20L!N$25</f>
        <v>17.190395620865342</v>
      </c>
      <c r="P27" s="1">
        <f>$A$6*(1-EXP(-Wall_Loss_Prob_20L!O$25*$E27))*P$13^2/Wall_Loss_Prob_20L!O$25</f>
        <v>18.996037036513297</v>
      </c>
      <c r="Q27" s="1">
        <f>$A$6*(1-EXP(-Wall_Loss_Prob_20L!P$25*$E27))*Q$13^2/Wall_Loss_Prob_20L!P$25</f>
        <v>20.79932369033753</v>
      </c>
      <c r="R27" s="1">
        <f>$A$6*(1-EXP(-Wall_Loss_Prob_20L!Q$25*$E27))*R$13^2/Wall_Loss_Prob_20L!Q$25</f>
        <v>22.59977103318089</v>
      </c>
      <c r="S27" s="1">
        <f>$A$6*(1-EXP(-Wall_Loss_Prob_20L!R$25*$E27))*S$13^2/Wall_Loss_Prob_20L!R$25</f>
        <v>24.396797940232641</v>
      </c>
      <c r="T27" s="1">
        <f>$A$6*(1-EXP(-Wall_Loss_Prob_20L!S$25*$E27))*T$13^2/Wall_Loss_Prob_20L!S$25</f>
        <v>26.189684354972858</v>
      </c>
      <c r="U27" s="1">
        <f>$A$6*(1-EXP(-Wall_Loss_Prob_20L!T$25*$E27))*U$13^2/Wall_Loss_Prob_20L!T$25</f>
        <v>27.977488458430546</v>
      </c>
      <c r="V27" s="1">
        <f>$A$6*(1-EXP(-Wall_Loss_Prob_20L!U$25*$E27))*V$13^2/Wall_Loss_Prob_20L!U$25</f>
        <v>29.758897673430397</v>
      </c>
      <c r="W27" s="1">
        <f>$A$6*(1-EXP(-Wall_Loss_Prob_20L!V$25*$E27))*W$13^2/Wall_Loss_Prob_20L!V$25</f>
        <v>31.531939524456011</v>
      </c>
      <c r="X27" s="1">
        <f>$A$6*(1-EXP(-Wall_Loss_Prob_20L!W$25*$E27))*X$13^2/Wall_Loss_Prob_20L!W$25</f>
        <v>33.293329039906602</v>
      </c>
      <c r="Y27" s="1">
        <f>$A$6*(1-EXP(-Wall_Loss_Prob_20L!X$25*$E27))*Y$13^2/Wall_Loss_Prob_20L!X$25</f>
        <v>35.036461315695021</v>
      </c>
      <c r="Z27" s="1">
        <f>$A$6*(1-EXP(-Wall_Loss_Prob_20L!Y$25*$E27))*Z$13^2/Wall_Loss_Prob_20L!Y$25</f>
        <v>36.737430437111044</v>
      </c>
      <c r="AA27" s="1">
        <f>$A$6*(1-EXP(-Wall_Loss_Prob_20L!Z$25*$E27))*AA$13^2/Wall_Loss_Prob_20L!Z$25</f>
        <v>37.836477576530029</v>
      </c>
      <c r="AC27" s="1">
        <f t="shared" si="2"/>
        <v>435.44030791601438</v>
      </c>
    </row>
    <row r="28" spans="1:29" x14ac:dyDescent="0.15">
      <c r="E28" s="1">
        <f t="shared" si="3"/>
        <v>600</v>
      </c>
      <c r="F28" s="1">
        <f>$A$6*(1-EXP(-Wall_Loss_Prob_20L!E$25*$E28))*F$13^2/Wall_Loss_Prob_20L!E$25</f>
        <v>0.953367149500712</v>
      </c>
      <c r="G28" s="1">
        <f>$A$6*(1-EXP(-Wall_Loss_Prob_20L!F$25*$E28))*G$13^2/Wall_Loss_Prob_20L!F$25</f>
        <v>2.660960974895457</v>
      </c>
      <c r="H28" s="1">
        <f>$A$6*(1-EXP(-Wall_Loss_Prob_20L!G$25*$E28))*H$13^2/Wall_Loss_Prob_20L!G$25</f>
        <v>4.4892532347232343</v>
      </c>
      <c r="I28" s="1">
        <f>$A$6*(1-EXP(-Wall_Loss_Prob_20L!H$25*$E28))*I$13^2/Wall_Loss_Prob_20L!H$25</f>
        <v>6.3192783442634122</v>
      </c>
      <c r="J28" s="1">
        <f>$A$6*(1-EXP(-Wall_Loss_Prob_20L!I$25*$E28))*J$13^2/Wall_Loss_Prob_20L!I$25</f>
        <v>8.1392640060275543</v>
      </c>
      <c r="K28" s="1">
        <f>$A$6*(1-EXP(-Wall_Loss_Prob_20L!J$25*$E28))*K$13^2/Wall_Loss_Prob_20L!J$25</f>
        <v>9.9532524742516735</v>
      </c>
      <c r="L28" s="1">
        <f>$A$6*(1-EXP(-Wall_Loss_Prob_20L!K$25*$E28))*L$13^2/Wall_Loss_Prob_20L!K$25</f>
        <v>11.76454475645672</v>
      </c>
      <c r="M28" s="1">
        <f>$A$6*(1-EXP(-Wall_Loss_Prob_20L!L$25*$E28))*M$13^2/Wall_Loss_Prob_20L!L$25</f>
        <v>13.574464208150362</v>
      </c>
      <c r="N28" s="1">
        <f>$A$6*(1-EXP(-Wall_Loss_Prob_20L!M$25*$E28))*N$13^2/Wall_Loss_Prob_20L!M$25</f>
        <v>15.383224511586423</v>
      </c>
      <c r="O28" s="1">
        <f>$A$6*(1-EXP(-Wall_Loss_Prob_20L!N$25*$E28))*O$13^2/Wall_Loss_Prob_20L!N$25</f>
        <v>17.190577461768299</v>
      </c>
      <c r="P28" s="1">
        <f>$A$6*(1-EXP(-Wall_Loss_Prob_20L!O$25*$E28))*P$13^2/Wall_Loss_Prob_20L!O$25</f>
        <v>18.996111449480843</v>
      </c>
      <c r="Q28" s="1">
        <f>$A$6*(1-EXP(-Wall_Loss_Prob_20L!P$25*$E28))*Q$13^2/Wall_Loss_Prob_20L!P$25</f>
        <v>20.799353604812261</v>
      </c>
      <c r="R28" s="1">
        <f>$A$6*(1-EXP(-Wall_Loss_Prob_20L!Q$25*$E28))*R$13^2/Wall_Loss_Prob_20L!Q$25</f>
        <v>22.599782875739312</v>
      </c>
      <c r="S28" s="1">
        <f>$A$6*(1-EXP(-Wall_Loss_Prob_20L!R$25*$E28))*S$13^2/Wall_Loss_Prob_20L!R$25</f>
        <v>24.396802565206492</v>
      </c>
      <c r="T28" s="1">
        <f>$A$6*(1-EXP(-Wall_Loss_Prob_20L!S$25*$E28))*T$13^2/Wall_Loss_Prob_20L!S$25</f>
        <v>26.189686139039477</v>
      </c>
      <c r="U28" s="1">
        <f>$A$6*(1-EXP(-Wall_Loss_Prob_20L!T$25*$E28))*U$13^2/Wall_Loss_Prob_20L!T$25</f>
        <v>27.977489138706815</v>
      </c>
      <c r="V28" s="1">
        <f>$A$6*(1-EXP(-Wall_Loss_Prob_20L!U$25*$E28))*V$13^2/Wall_Loss_Prob_20L!U$25</f>
        <v>29.758897929911797</v>
      </c>
      <c r="W28" s="1">
        <f>$A$6*(1-EXP(-Wall_Loss_Prob_20L!V$25*$E28))*W$13^2/Wall_Loss_Prob_20L!V$25</f>
        <v>31.531939620039086</v>
      </c>
      <c r="X28" s="1">
        <f>$A$6*(1-EXP(-Wall_Loss_Prob_20L!W$25*$E28))*X$13^2/Wall_Loss_Prob_20L!W$25</f>
        <v>33.293329075070034</v>
      </c>
      <c r="Y28" s="1">
        <f>$A$6*(1-EXP(-Wall_Loss_Prob_20L!X$25*$E28))*Y$13^2/Wall_Loss_Prob_20L!X$25</f>
        <v>35.036461328419705</v>
      </c>
      <c r="Z28" s="1">
        <f>$A$6*(1-EXP(-Wall_Loss_Prob_20L!Y$25*$E28))*Z$13^2/Wall_Loss_Prob_20L!Y$25</f>
        <v>36.737430441574517</v>
      </c>
      <c r="AA28" s="1">
        <f>$A$6*(1-EXP(-Wall_Loss_Prob_20L!Z$25*$E28))*AA$13^2/Wall_Loss_Prob_20L!Z$25</f>
        <v>37.836477577585796</v>
      </c>
      <c r="AC28" s="1">
        <f t="shared" si="2"/>
        <v>435.58194886720997</v>
      </c>
    </row>
    <row r="29" spans="1:29" x14ac:dyDescent="0.15">
      <c r="E29" s="1">
        <f t="shared" si="3"/>
        <v>650</v>
      </c>
      <c r="F29" s="1">
        <f>$A$6*(1-EXP(-Wall_Loss_Prob_20L!E$25*$E29))*F$13^2/Wall_Loss_Prob_20L!E$25</f>
        <v>0.97950450287103974</v>
      </c>
      <c r="G29" s="1">
        <f>$A$6*(1-EXP(-Wall_Loss_Prob_20L!F$25*$E29))*G$13^2/Wall_Loss_Prob_20L!F$25</f>
        <v>2.6933377771133782</v>
      </c>
      <c r="H29" s="1">
        <f>$A$6*(1-EXP(-Wall_Loss_Prob_20L!G$25*$E29))*H$13^2/Wall_Loss_Prob_20L!G$25</f>
        <v>4.5118005389930271</v>
      </c>
      <c r="I29" s="1">
        <f>$A$6*(1-EXP(-Wall_Loss_Prob_20L!H$25*$E29))*I$13^2/Wall_Loss_Prob_20L!H$25</f>
        <v>6.3316778918767884</v>
      </c>
      <c r="J29" s="1">
        <f>$A$6*(1-EXP(-Wall_Loss_Prob_20L!I$25*$E29))*J$13^2/Wall_Loss_Prob_20L!I$25</f>
        <v>8.1452536371432966</v>
      </c>
      <c r="K29" s="1">
        <f>$A$6*(1-EXP(-Wall_Loss_Prob_20L!J$25*$E29))*K$13^2/Wall_Loss_Prob_20L!J$25</f>
        <v>9.9559172256464628</v>
      </c>
      <c r="L29" s="1">
        <f>$A$6*(1-EXP(-Wall_Loss_Prob_20L!K$25*$E29))*L$13^2/Wall_Loss_Prob_20L!K$25</f>
        <v>11.765664549067342</v>
      </c>
      <c r="M29" s="1">
        <f>$A$6*(1-EXP(-Wall_Loss_Prob_20L!L$25*$E29))*M$13^2/Wall_Loss_Prob_20L!L$25</f>
        <v>13.574915407055975</v>
      </c>
      <c r="N29" s="1">
        <f>$A$6*(1-EXP(-Wall_Loss_Prob_20L!M$25*$E29))*N$13^2/Wall_Loss_Prob_20L!M$25</f>
        <v>15.383400521124754</v>
      </c>
      <c r="O29" s="1">
        <f>$A$6*(1-EXP(-Wall_Loss_Prob_20L!N$25*$E29))*O$13^2/Wall_Loss_Prob_20L!N$25</f>
        <v>17.190644369686723</v>
      </c>
      <c r="P29" s="1">
        <f>$A$6*(1-EXP(-Wall_Loss_Prob_20L!O$25*$E29))*P$13^2/Wall_Loss_Prob_20L!O$25</f>
        <v>18.996136348687656</v>
      </c>
      <c r="Q29" s="1">
        <f>$A$6*(1-EXP(-Wall_Loss_Prob_20L!P$25*$E29))*Q$13^2/Wall_Loss_Prob_20L!P$25</f>
        <v>20.799362705976929</v>
      </c>
      <c r="R29" s="1">
        <f>$A$6*(1-EXP(-Wall_Loss_Prob_20L!Q$25*$E29))*R$13^2/Wall_Loss_Prob_20L!Q$25</f>
        <v>22.59978615109884</v>
      </c>
      <c r="S29" s="1">
        <f>$A$6*(1-EXP(-Wall_Loss_Prob_20L!R$25*$E29))*S$13^2/Wall_Loss_Prob_20L!R$25</f>
        <v>24.396803727801533</v>
      </c>
      <c r="T29" s="1">
        <f>$A$6*(1-EXP(-Wall_Loss_Prob_20L!S$25*$E29))*T$13^2/Wall_Loss_Prob_20L!S$25</f>
        <v>26.189686546540578</v>
      </c>
      <c r="U29" s="1">
        <f>$A$6*(1-EXP(-Wall_Loss_Prob_20L!T$25*$E29))*U$13^2/Wall_Loss_Prob_20L!T$25</f>
        <v>27.977489279854403</v>
      </c>
      <c r="V29" s="1">
        <f>$A$6*(1-EXP(-Wall_Loss_Prob_20L!U$25*$E29))*V$13^2/Wall_Loss_Prob_20L!U$25</f>
        <v>29.758897978235034</v>
      </c>
      <c r="W29" s="1">
        <f>$A$6*(1-EXP(-Wall_Loss_Prob_20L!V$25*$E29))*W$13^2/Wall_Loss_Prob_20L!V$25</f>
        <v>31.531939636384205</v>
      </c>
      <c r="X29" s="1">
        <f>$A$6*(1-EXP(-Wall_Loss_Prob_20L!W$25*$E29))*X$13^2/Wall_Loss_Prob_20L!W$25</f>
        <v>33.293329080524117</v>
      </c>
      <c r="Y29" s="1">
        <f>$A$6*(1-EXP(-Wall_Loss_Prob_20L!X$25*$E29))*Y$13^2/Wall_Loss_Prob_20L!X$25</f>
        <v>35.03646133020807</v>
      </c>
      <c r="Z29" s="1">
        <f>$A$6*(1-EXP(-Wall_Loss_Prob_20L!Y$25*$E29))*Z$13^2/Wall_Loss_Prob_20L!Y$25</f>
        <v>36.73743044214158</v>
      </c>
      <c r="AA29" s="1">
        <f>$A$6*(1-EXP(-Wall_Loss_Prob_20L!Z$25*$E29))*AA$13^2/Wall_Loss_Prob_20L!Z$25</f>
        <v>37.836477577702944</v>
      </c>
      <c r="AC29" s="1">
        <f t="shared" si="2"/>
        <v>435.68591722573473</v>
      </c>
    </row>
    <row r="30" spans="1:29" x14ac:dyDescent="0.15">
      <c r="E30" s="1">
        <f t="shared" si="3"/>
        <v>700</v>
      </c>
      <c r="F30" s="1">
        <f>$A$6*(1-EXP(-Wall_Loss_Prob_20L!E$25*$E30))*F$13^2/Wall_Loss_Prob_20L!E$25</f>
        <v>1.0019843125397154</v>
      </c>
      <c r="G30" s="1">
        <f>$A$6*(1-EXP(-Wall_Loss_Prob_20L!F$25*$E30))*G$13^2/Wall_Loss_Prob_20L!F$25</f>
        <v>2.7186881440032482</v>
      </c>
      <c r="H30" s="1">
        <f>$A$6*(1-EXP(-Wall_Loss_Prob_20L!G$25*$E30))*H$13^2/Wall_Loss_Prob_20L!G$25</f>
        <v>4.5278706883262023</v>
      </c>
      <c r="I30" s="1">
        <f>$A$6*(1-EXP(-Wall_Loss_Prob_20L!H$25*$E30))*I$13^2/Wall_Loss_Prob_20L!H$25</f>
        <v>6.3397216869560298</v>
      </c>
      <c r="J30" s="1">
        <f>$A$6*(1-EXP(-Wall_Loss_Prob_20L!I$25*$E30))*J$13^2/Wall_Loss_Prob_20L!I$25</f>
        <v>8.1487898530949607</v>
      </c>
      <c r="K30" s="1">
        <f>$A$6*(1-EXP(-Wall_Loss_Prob_20L!J$25*$E30))*K$13^2/Wall_Loss_Prob_20L!J$25</f>
        <v>9.9573488563294568</v>
      </c>
      <c r="L30" s="1">
        <f>$A$6*(1-EXP(-Wall_Loss_Prob_20L!K$25*$E30))*L$13^2/Wall_Loss_Prob_20L!K$25</f>
        <v>11.766211939804364</v>
      </c>
      <c r="M30" s="1">
        <f>$A$6*(1-EXP(-Wall_Loss_Prob_20L!L$25*$E30))*M$13^2/Wall_Loss_Prob_20L!L$25</f>
        <v>13.575116067013168</v>
      </c>
      <c r="N30" s="1">
        <f>$A$6*(1-EXP(-Wall_Loss_Prob_20L!M$25*$E30))*N$13^2/Wall_Loss_Prob_20L!M$25</f>
        <v>15.383471725330386</v>
      </c>
      <c r="O30" s="1">
        <f>$A$6*(1-EXP(-Wall_Loss_Prob_20L!N$25*$E30))*O$13^2/Wall_Loss_Prob_20L!N$25</f>
        <v>17.190668988292742</v>
      </c>
      <c r="P30" s="1">
        <f>$A$6*(1-EXP(-Wall_Loss_Prob_20L!O$25*$E30))*P$13^2/Wall_Loss_Prob_20L!O$25</f>
        <v>18.99614468017235</v>
      </c>
      <c r="Q30" s="1">
        <f>$A$6*(1-EXP(-Wall_Loss_Prob_20L!P$25*$E30))*Q$13^2/Wall_Loss_Prob_20L!P$25</f>
        <v>20.799365474910665</v>
      </c>
      <c r="R30" s="1">
        <f>$A$6*(1-EXP(-Wall_Loss_Prob_20L!Q$25*$E30))*R$13^2/Wall_Loss_Prob_20L!Q$25</f>
        <v>22.599787056982485</v>
      </c>
      <c r="S30" s="1">
        <f>$A$6*(1-EXP(-Wall_Loss_Prob_20L!R$25*$E30))*S$13^2/Wall_Loss_Prob_20L!R$25</f>
        <v>24.396804020046915</v>
      </c>
      <c r="T30" s="1">
        <f>$A$6*(1-EXP(-Wall_Loss_Prob_20L!S$25*$E30))*T$13^2/Wall_Loss_Prob_20L!S$25</f>
        <v>26.189686639618465</v>
      </c>
      <c r="U30" s="1">
        <f>$A$6*(1-EXP(-Wall_Loss_Prob_20L!T$25*$E30))*U$13^2/Wall_Loss_Prob_20L!T$25</f>
        <v>27.977489309140505</v>
      </c>
      <c r="V30" s="1">
        <f>$A$6*(1-EXP(-Wall_Loss_Prob_20L!U$25*$E30))*V$13^2/Wall_Loss_Prob_20L!U$25</f>
        <v>29.758897987339534</v>
      </c>
      <c r="W30" s="1">
        <f>$A$6*(1-EXP(-Wall_Loss_Prob_20L!V$25*$E30))*W$13^2/Wall_Loss_Prob_20L!V$25</f>
        <v>31.531939639179296</v>
      </c>
      <c r="X30" s="1">
        <f>$A$6*(1-EXP(-Wall_Loss_Prob_20L!W$25*$E30))*X$13^2/Wall_Loss_Prob_20L!W$25</f>
        <v>33.293329081370075</v>
      </c>
      <c r="Y30" s="1">
        <f>$A$6*(1-EXP(-Wall_Loss_Prob_20L!X$25*$E30))*Y$13^2/Wall_Loss_Prob_20L!X$25</f>
        <v>35.03646133045941</v>
      </c>
      <c r="Z30" s="1">
        <f>$A$6*(1-EXP(-Wall_Loss_Prob_20L!Y$25*$E30))*Z$13^2/Wall_Loss_Prob_20L!Y$25</f>
        <v>36.737430442213622</v>
      </c>
      <c r="AA30" s="1">
        <f>$A$6*(1-EXP(-Wall_Loss_Prob_20L!Z$25*$E30))*AA$13^2/Wall_Loss_Prob_20L!Z$25</f>
        <v>37.836477577715947</v>
      </c>
      <c r="AC30" s="1">
        <f t="shared" si="2"/>
        <v>435.76368550083953</v>
      </c>
    </row>
    <row r="31" spans="1:29" x14ac:dyDescent="0.15">
      <c r="E31" s="1">
        <f t="shared" si="3"/>
        <v>750</v>
      </c>
      <c r="F31" s="1">
        <f>$A$6*(1-EXP(-Wall_Loss_Prob_20L!E$25*$E31))*F$13^2/Wall_Loss_Prob_20L!E$25</f>
        <v>1.0213183987258692</v>
      </c>
      <c r="G31" s="1">
        <f>$A$6*(1-EXP(-Wall_Loss_Prob_20L!F$25*$E31))*G$13^2/Wall_Loss_Prob_20L!F$25</f>
        <v>2.7385369572716356</v>
      </c>
      <c r="H31" s="1">
        <f>$A$6*(1-EXP(-Wall_Loss_Prob_20L!G$25*$E31))*H$13^2/Wall_Loss_Prob_20L!G$25</f>
        <v>4.539324372389733</v>
      </c>
      <c r="I31" s="1">
        <f>$A$6*(1-EXP(-Wall_Loss_Prob_20L!H$25*$E31))*I$13^2/Wall_Loss_Prob_20L!H$25</f>
        <v>6.3449398321089259</v>
      </c>
      <c r="J31" s="1">
        <f>$A$6*(1-EXP(-Wall_Loss_Prob_20L!I$25*$E31))*J$13^2/Wall_Loss_Prob_20L!I$25</f>
        <v>8.1508775982357147</v>
      </c>
      <c r="K31" s="1">
        <f>$A$6*(1-EXP(-Wall_Loss_Prob_20L!J$25*$E31))*K$13^2/Wall_Loss_Prob_20L!J$25</f>
        <v>9.9581179961510937</v>
      </c>
      <c r="L31" s="1">
        <f>$A$6*(1-EXP(-Wall_Loss_Prob_20L!K$25*$E31))*L$13^2/Wall_Loss_Prob_20L!K$25</f>
        <v>11.766479522047836</v>
      </c>
      <c r="M31" s="1">
        <f>$A$6*(1-EXP(-Wall_Loss_Prob_20L!L$25*$E31))*M$13^2/Wall_Loss_Prob_20L!L$25</f>
        <v>13.575205305745621</v>
      </c>
      <c r="N31" s="1">
        <f>$A$6*(1-EXP(-Wall_Loss_Prob_20L!M$25*$E31))*N$13^2/Wall_Loss_Prob_20L!M$25</f>
        <v>15.383500530808476</v>
      </c>
      <c r="O31" s="1">
        <f>$A$6*(1-EXP(-Wall_Loss_Prob_20L!N$25*$E31))*O$13^2/Wall_Loss_Prob_20L!N$25</f>
        <v>17.190678046649008</v>
      </c>
      <c r="P31" s="1">
        <f>$A$6*(1-EXP(-Wall_Loss_Prob_20L!O$25*$E31))*P$13^2/Wall_Loss_Prob_20L!O$25</f>
        <v>18.996147467957428</v>
      </c>
      <c r="Q31" s="1">
        <f>$A$6*(1-EXP(-Wall_Loss_Prob_20L!P$25*$E31))*Q$13^2/Wall_Loss_Prob_20L!P$25</f>
        <v>20.799366317329667</v>
      </c>
      <c r="R31" s="1">
        <f>$A$6*(1-EXP(-Wall_Loss_Prob_20L!Q$25*$E31))*R$13^2/Wall_Loss_Prob_20L!Q$25</f>
        <v>22.59978730752756</v>
      </c>
      <c r="S31" s="1">
        <f>$A$6*(1-EXP(-Wall_Loss_Prob_20L!R$25*$E31))*S$13^2/Wall_Loss_Prob_20L!R$25</f>
        <v>24.396804093509605</v>
      </c>
      <c r="T31" s="1">
        <f>$A$6*(1-EXP(-Wall_Loss_Prob_20L!S$25*$E31))*T$13^2/Wall_Loss_Prob_20L!S$25</f>
        <v>26.189686660878511</v>
      </c>
      <c r="U31" s="1">
        <f>$A$6*(1-EXP(-Wall_Loss_Prob_20L!T$25*$E31))*U$13^2/Wall_Loss_Prob_20L!T$25</f>
        <v>27.977489315216953</v>
      </c>
      <c r="V31" s="1">
        <f>$A$6*(1-EXP(-Wall_Loss_Prob_20L!U$25*$E31))*V$13^2/Wall_Loss_Prob_20L!U$25</f>
        <v>29.758897989054898</v>
      </c>
      <c r="W31" s="1">
        <f>$A$6*(1-EXP(-Wall_Loss_Prob_20L!V$25*$E31))*W$13^2/Wall_Loss_Prob_20L!V$25</f>
        <v>31.531939639657264</v>
      </c>
      <c r="X31" s="1">
        <f>$A$6*(1-EXP(-Wall_Loss_Prob_20L!W$25*$E31))*X$13^2/Wall_Loss_Prob_20L!W$25</f>
        <v>33.293329081501291</v>
      </c>
      <c r="Y31" s="1">
        <f>$A$6*(1-EXP(-Wall_Loss_Prob_20L!X$25*$E31))*Y$13^2/Wall_Loss_Prob_20L!X$25</f>
        <v>35.036461330494731</v>
      </c>
      <c r="Z31" s="1">
        <f>$A$6*(1-EXP(-Wall_Loss_Prob_20L!Y$25*$E31))*Z$13^2/Wall_Loss_Prob_20L!Y$25</f>
        <v>36.737430442222774</v>
      </c>
      <c r="AA31" s="1">
        <f>$A$6*(1-EXP(-Wall_Loss_Prob_20L!Z$25*$E31))*AA$13^2/Wall_Loss_Prob_20L!Z$25</f>
        <v>37.836477577717389</v>
      </c>
      <c r="AC31" s="1">
        <f t="shared" si="2"/>
        <v>435.82279578320197</v>
      </c>
    </row>
    <row r="32" spans="1:29" x14ac:dyDescent="0.15">
      <c r="E32" s="1">
        <f t="shared" si="3"/>
        <v>800</v>
      </c>
      <c r="F32" s="1">
        <f>$A$6*(1-EXP(-Wall_Loss_Prob_20L!E$25*$E32))*F$13^2/Wall_Loss_Prob_20L!E$25</f>
        <v>1.0379469598286131</v>
      </c>
      <c r="G32" s="1">
        <f>$A$6*(1-EXP(-Wall_Loss_Prob_20L!F$25*$E32))*G$13^2/Wall_Loss_Prob_20L!F$25</f>
        <v>2.7540781677746176</v>
      </c>
      <c r="H32" s="1">
        <f>$A$6*(1-EXP(-Wall_Loss_Prob_20L!G$25*$E32))*H$13^2/Wall_Loss_Prob_20L!G$25</f>
        <v>4.5474877612859625</v>
      </c>
      <c r="I32" s="1">
        <f>$A$6*(1-EXP(-Wall_Loss_Prob_20L!H$25*$E32))*I$13^2/Wall_Loss_Prob_20L!H$25</f>
        <v>6.3483249306312572</v>
      </c>
      <c r="J32" s="1">
        <f>$A$6*(1-EXP(-Wall_Loss_Prob_20L!I$25*$E32))*J$13^2/Wall_Loss_Prob_20L!I$25</f>
        <v>8.1521101812658028</v>
      </c>
      <c r="K32" s="1">
        <f>$A$6*(1-EXP(-Wall_Loss_Prob_20L!J$25*$E32))*K$13^2/Wall_Loss_Prob_20L!J$25</f>
        <v>9.958531214498711</v>
      </c>
      <c r="L32" s="1">
        <f>$A$6*(1-EXP(-Wall_Loss_Prob_20L!K$25*$E32))*L$13^2/Wall_Loss_Prob_20L!K$25</f>
        <v>11.766610324876932</v>
      </c>
      <c r="M32" s="1">
        <f>$A$6*(1-EXP(-Wall_Loss_Prob_20L!L$25*$E32))*M$13^2/Wall_Loss_Prob_20L!L$25</f>
        <v>13.575244992544526</v>
      </c>
      <c r="N32" s="1">
        <f>$A$6*(1-EXP(-Wall_Loss_Prob_20L!M$25*$E32))*N$13^2/Wall_Loss_Prob_20L!M$25</f>
        <v>15.383512183990485</v>
      </c>
      <c r="O32" s="1">
        <f>$A$6*(1-EXP(-Wall_Loss_Prob_20L!N$25*$E32))*O$13^2/Wall_Loss_Prob_20L!N$25</f>
        <v>17.190681379649188</v>
      </c>
      <c r="P32" s="1">
        <f>$A$6*(1-EXP(-Wall_Loss_Prob_20L!O$25*$E32))*P$13^2/Wall_Loss_Prob_20L!O$25</f>
        <v>18.996148400773837</v>
      </c>
      <c r="Q32" s="1">
        <f>$A$6*(1-EXP(-Wall_Loss_Prob_20L!P$25*$E32))*Q$13^2/Wall_Loss_Prob_20L!P$25</f>
        <v>20.799366573626799</v>
      </c>
      <c r="R32" s="1">
        <f>$A$6*(1-EXP(-Wall_Loss_Prob_20L!Q$25*$E32))*R$13^2/Wall_Loss_Prob_20L!Q$25</f>
        <v>22.599787376822142</v>
      </c>
      <c r="S32" s="1">
        <f>$A$6*(1-EXP(-Wall_Loss_Prob_20L!R$25*$E32))*S$13^2/Wall_Loss_Prob_20L!R$25</f>
        <v>24.396804111976166</v>
      </c>
      <c r="T32" s="1">
        <f>$A$6*(1-EXP(-Wall_Loss_Prob_20L!S$25*$E32))*T$13^2/Wall_Loss_Prob_20L!S$25</f>
        <v>26.189686665734548</v>
      </c>
      <c r="U32" s="1">
        <f>$A$6*(1-EXP(-Wall_Loss_Prob_20L!T$25*$E32))*U$13^2/Wall_Loss_Prob_20L!T$25</f>
        <v>27.97748931647773</v>
      </c>
      <c r="V32" s="1">
        <f>$A$6*(1-EXP(-Wall_Loss_Prob_20L!U$25*$E32))*V$13^2/Wall_Loss_Prob_20L!U$25</f>
        <v>29.758897989378085</v>
      </c>
      <c r="W32" s="1">
        <f>$A$6*(1-EXP(-Wall_Loss_Prob_20L!V$25*$E32))*W$13^2/Wall_Loss_Prob_20L!V$25</f>
        <v>31.531939639739001</v>
      </c>
      <c r="X32" s="1">
        <f>$A$6*(1-EXP(-Wall_Loss_Prob_20L!W$25*$E32))*X$13^2/Wall_Loss_Prob_20L!W$25</f>
        <v>33.293329081521641</v>
      </c>
      <c r="Y32" s="1">
        <f>$A$6*(1-EXP(-Wall_Loss_Prob_20L!X$25*$E32))*Y$13^2/Wall_Loss_Prob_20L!X$25</f>
        <v>35.036461330499698</v>
      </c>
      <c r="Z32" s="1">
        <f>$A$6*(1-EXP(-Wall_Loss_Prob_20L!Y$25*$E32))*Z$13^2/Wall_Loss_Prob_20L!Y$25</f>
        <v>36.737430442223939</v>
      </c>
      <c r="AA32" s="1">
        <f>$A$6*(1-EXP(-Wall_Loss_Prob_20L!Z$25*$E32))*AA$13^2/Wall_Loss_Prob_20L!Z$25</f>
        <v>37.836477577717545</v>
      </c>
      <c r="AC32" s="1">
        <f t="shared" si="2"/>
        <v>435.86834660283728</v>
      </c>
    </row>
    <row r="33" spans="5:29" x14ac:dyDescent="0.15">
      <c r="E33" s="1">
        <f t="shared" si="3"/>
        <v>850</v>
      </c>
      <c r="F33" s="1">
        <f>$A$6*(1-EXP(-Wall_Loss_Prob_20L!E$25*$E33))*F$13^2/Wall_Loss_Prob_20L!E$25</f>
        <v>1.0522485948624791</v>
      </c>
      <c r="G33" s="1">
        <f>$A$6*(1-EXP(-Wall_Loss_Prob_20L!F$25*$E33))*G$13^2/Wall_Loss_Prob_20L!F$25</f>
        <v>2.7662466143528666</v>
      </c>
      <c r="H33" s="1">
        <f>$A$6*(1-EXP(-Wall_Loss_Prob_20L!G$25*$E33))*H$13^2/Wall_Loss_Prob_20L!G$25</f>
        <v>4.5533060567707562</v>
      </c>
      <c r="I33" s="1">
        <f>$A$6*(1-EXP(-Wall_Loss_Prob_20L!H$25*$E33))*I$13^2/Wall_Loss_Prob_20L!H$25</f>
        <v>6.3505209009751509</v>
      </c>
      <c r="J33" s="1">
        <f>$A$6*(1-EXP(-Wall_Loss_Prob_20L!I$25*$E33))*J$13^2/Wall_Loss_Prob_20L!I$25</f>
        <v>8.1528378854747139</v>
      </c>
      <c r="K33" s="1">
        <f>$A$6*(1-EXP(-Wall_Loss_Prob_20L!J$25*$E33))*K$13^2/Wall_Loss_Prob_20L!J$25</f>
        <v>9.9587532149698905</v>
      </c>
      <c r="L33" s="1">
        <f>$A$6*(1-EXP(-Wall_Loss_Prob_20L!K$25*$E33))*L$13^2/Wall_Loss_Prob_20L!K$25</f>
        <v>11.766674265517674</v>
      </c>
      <c r="M33" s="1">
        <f>$A$6*(1-EXP(-Wall_Loss_Prob_20L!L$25*$E33))*M$13^2/Wall_Loss_Prob_20L!L$25</f>
        <v>13.575262642302249</v>
      </c>
      <c r="N33" s="1">
        <f>$A$6*(1-EXP(-Wall_Loss_Prob_20L!M$25*$E33))*N$13^2/Wall_Loss_Prob_20L!M$25</f>
        <v>15.383516898255266</v>
      </c>
      <c r="O33" s="1">
        <f>$A$6*(1-EXP(-Wall_Loss_Prob_20L!N$25*$E33))*O$13^2/Wall_Loss_Prob_20L!N$25</f>
        <v>17.190682606018509</v>
      </c>
      <c r="P33" s="1">
        <f>$A$6*(1-EXP(-Wall_Loss_Prob_20L!O$25*$E33))*P$13^2/Wall_Loss_Prob_20L!O$25</f>
        <v>18.99614871290208</v>
      </c>
      <c r="Q33" s="1">
        <f>$A$6*(1-EXP(-Wall_Loss_Prob_20L!P$25*$E33))*Q$13^2/Wall_Loss_Prob_20L!P$25</f>
        <v>20.799366651602508</v>
      </c>
      <c r="R33" s="1">
        <f>$A$6*(1-EXP(-Wall_Loss_Prob_20L!Q$25*$E33))*R$13^2/Wall_Loss_Prob_20L!Q$25</f>
        <v>22.599787395987317</v>
      </c>
      <c r="S33" s="1">
        <f>$A$6*(1-EXP(-Wall_Loss_Prob_20L!R$25*$E33))*S$13^2/Wall_Loss_Prob_20L!R$25</f>
        <v>24.396804116618167</v>
      </c>
      <c r="T33" s="1">
        <f>$A$6*(1-EXP(-Wall_Loss_Prob_20L!S$25*$E33))*T$13^2/Wall_Loss_Prob_20L!S$25</f>
        <v>26.189686666843727</v>
      </c>
      <c r="U33" s="1">
        <f>$A$6*(1-EXP(-Wall_Loss_Prob_20L!T$25*$E33))*U$13^2/Wall_Loss_Prob_20L!T$25</f>
        <v>27.977489316739323</v>
      </c>
      <c r="V33" s="1">
        <f>$A$6*(1-EXP(-Wall_Loss_Prob_20L!U$25*$E33))*V$13^2/Wall_Loss_Prob_20L!U$25</f>
        <v>29.758897989438974</v>
      </c>
      <c r="W33" s="1">
        <f>$A$6*(1-EXP(-Wall_Loss_Prob_20L!V$25*$E33))*W$13^2/Wall_Loss_Prob_20L!V$25</f>
        <v>31.531939639752974</v>
      </c>
      <c r="X33" s="1">
        <f>$A$6*(1-EXP(-Wall_Loss_Prob_20L!W$25*$E33))*X$13^2/Wall_Loss_Prob_20L!W$25</f>
        <v>33.293329081524796</v>
      </c>
      <c r="Y33" s="1">
        <f>$A$6*(1-EXP(-Wall_Loss_Prob_20L!X$25*$E33))*Y$13^2/Wall_Loss_Prob_20L!X$25</f>
        <v>35.036461330500401</v>
      </c>
      <c r="Z33" s="1">
        <f>$A$6*(1-EXP(-Wall_Loss_Prob_20L!Y$25*$E33))*Z$13^2/Wall_Loss_Prob_20L!Y$25</f>
        <v>36.737430442224088</v>
      </c>
      <c r="AA33" s="1">
        <f>$A$6*(1-EXP(-Wall_Loss_Prob_20L!Z$25*$E33))*AA$13^2/Wall_Loss_Prob_20L!Z$25</f>
        <v>37.836477577717559</v>
      </c>
      <c r="AC33" s="1">
        <f t="shared" si="2"/>
        <v>435.90386860135152</v>
      </c>
    </row>
    <row r="34" spans="5:29" x14ac:dyDescent="0.15">
      <c r="E34" s="1">
        <f t="shared" si="3"/>
        <v>900</v>
      </c>
      <c r="F34" s="1">
        <f>$A$6*(1-EXP(-Wall_Loss_Prob_20L!E$25*$E34))*F$13^2/Wall_Loss_Prob_20L!E$25</f>
        <v>1.0645489233983116</v>
      </c>
      <c r="G34" s="1">
        <f>$A$6*(1-EXP(-Wall_Loss_Prob_20L!F$25*$E34))*G$13^2/Wall_Loss_Prob_20L!F$25</f>
        <v>2.7757742564949814</v>
      </c>
      <c r="H34" s="1">
        <f>$A$6*(1-EXP(-Wall_Loss_Prob_20L!G$25*$E34))*H$13^2/Wall_Loss_Prob_20L!G$25</f>
        <v>4.5574529328756048</v>
      </c>
      <c r="I34" s="1">
        <f>$A$6*(1-EXP(-Wall_Loss_Prob_20L!H$25*$E34))*I$13^2/Wall_Loss_Prob_20L!H$25</f>
        <v>6.3519454638702797</v>
      </c>
      <c r="J34" s="1">
        <f>$A$6*(1-EXP(-Wall_Loss_Prob_20L!I$25*$E34))*J$13^2/Wall_Loss_Prob_20L!I$25</f>
        <v>8.1532675144755498</v>
      </c>
      <c r="K34" s="1">
        <f>$A$6*(1-EXP(-Wall_Loss_Prob_20L!J$25*$E34))*K$13^2/Wall_Loss_Prob_20L!J$25</f>
        <v>9.9588724841395404</v>
      </c>
      <c r="L34" s="1">
        <f>$A$6*(1-EXP(-Wall_Loss_Prob_20L!K$25*$E34))*L$13^2/Wall_Loss_Prob_20L!K$25</f>
        <v>11.766705521764706</v>
      </c>
      <c r="M34" s="1">
        <f>$A$6*(1-EXP(-Wall_Loss_Prob_20L!L$25*$E34))*M$13^2/Wall_Loss_Prob_20L!L$25</f>
        <v>13.575270491611246</v>
      </c>
      <c r="N34" s="1">
        <f>$A$6*(1-EXP(-Wall_Loss_Prob_20L!M$25*$E34))*N$13^2/Wall_Loss_Prob_20L!M$25</f>
        <v>15.38351880539895</v>
      </c>
      <c r="O34" s="1">
        <f>$A$6*(1-EXP(-Wall_Loss_Prob_20L!N$25*$E34))*O$13^2/Wall_Loss_Prob_20L!N$25</f>
        <v>17.19068305725812</v>
      </c>
      <c r="P34" s="1">
        <f>$A$6*(1-EXP(-Wall_Loss_Prob_20L!O$25*$E34))*P$13^2/Wall_Loss_Prob_20L!O$25</f>
        <v>18.996148817342821</v>
      </c>
      <c r="Q34" s="1">
        <f>$A$6*(1-EXP(-Wall_Loss_Prob_20L!P$25*$E34))*Q$13^2/Wall_Loss_Prob_20L!P$25</f>
        <v>20.7993666753258</v>
      </c>
      <c r="R34" s="1">
        <f>$A$6*(1-EXP(-Wall_Loss_Prob_20L!Q$25*$E34))*R$13^2/Wall_Loss_Prob_20L!Q$25</f>
        <v>22.599787401287934</v>
      </c>
      <c r="S34" s="1">
        <f>$A$6*(1-EXP(-Wall_Loss_Prob_20L!R$25*$E34))*S$13^2/Wall_Loss_Prob_20L!R$25</f>
        <v>24.396804117785042</v>
      </c>
      <c r="T34" s="1">
        <f>$A$6*(1-EXP(-Wall_Loss_Prob_20L!S$25*$E34))*T$13^2/Wall_Loss_Prob_20L!S$25</f>
        <v>26.189686667097074</v>
      </c>
      <c r="U34" s="1">
        <f>$A$6*(1-EXP(-Wall_Loss_Prob_20L!T$25*$E34))*U$13^2/Wall_Loss_Prob_20L!T$25</f>
        <v>27.977489316793598</v>
      </c>
      <c r="V34" s="1">
        <f>$A$6*(1-EXP(-Wall_Loss_Prob_20L!U$25*$E34))*V$13^2/Wall_Loss_Prob_20L!U$25</f>
        <v>29.758897989450446</v>
      </c>
      <c r="W34" s="1">
        <f>$A$6*(1-EXP(-Wall_Loss_Prob_20L!V$25*$E34))*W$13^2/Wall_Loss_Prob_20L!V$25</f>
        <v>31.531939639755365</v>
      </c>
      <c r="X34" s="1">
        <f>$A$6*(1-EXP(-Wall_Loss_Prob_20L!W$25*$E34))*X$13^2/Wall_Loss_Prob_20L!W$25</f>
        <v>33.293329081525293</v>
      </c>
      <c r="Y34" s="1">
        <f>$A$6*(1-EXP(-Wall_Loss_Prob_20L!X$25*$E34))*Y$13^2/Wall_Loss_Prob_20L!X$25</f>
        <v>35.036461330500494</v>
      </c>
      <c r="Z34" s="1">
        <f>$A$6*(1-EXP(-Wall_Loss_Prob_20L!Y$25*$E34))*Z$13^2/Wall_Loss_Prob_20L!Y$25</f>
        <v>36.737430442224102</v>
      </c>
      <c r="AA34" s="1">
        <f>$A$6*(1-EXP(-Wall_Loss_Prob_20L!Z$25*$E34))*AA$13^2/Wall_Loss_Prob_20L!Z$25</f>
        <v>37.836477577717567</v>
      </c>
      <c r="AC34" s="1">
        <f t="shared" si="2"/>
        <v>435.93185850809283</v>
      </c>
    </row>
    <row r="35" spans="5:29" x14ac:dyDescent="0.15">
      <c r="E35" s="1">
        <f t="shared" si="3"/>
        <v>950</v>
      </c>
      <c r="F35" s="1">
        <f>$A$6*(1-EXP(-Wall_Loss_Prob_20L!E$25*$E35))*F$13^2/Wall_Loss_Prob_20L!E$25</f>
        <v>1.0751279992683878</v>
      </c>
      <c r="G35" s="1">
        <f>$A$6*(1-EXP(-Wall_Loss_Prob_20L!F$25*$E35))*G$13^2/Wall_Loss_Prob_20L!F$25</f>
        <v>2.7832342033505211</v>
      </c>
      <c r="H35" s="1">
        <f>$A$6*(1-EXP(-Wall_Loss_Prob_20L!G$25*$E35))*H$13^2/Wall_Loss_Prob_20L!G$25</f>
        <v>4.5604085375666887</v>
      </c>
      <c r="I35" s="1">
        <f>$A$6*(1-EXP(-Wall_Loss_Prob_20L!H$25*$E35))*I$13^2/Wall_Loss_Prob_20L!H$25</f>
        <v>6.3528696017794353</v>
      </c>
      <c r="J35" s="1">
        <f>$A$6*(1-EXP(-Wall_Loss_Prob_20L!I$25*$E35))*J$13^2/Wall_Loss_Prob_20L!I$25</f>
        <v>8.1535211629718773</v>
      </c>
      <c r="K35" s="1">
        <f>$A$6*(1-EXP(-Wall_Loss_Prob_20L!J$25*$E35))*K$13^2/Wall_Loss_Prob_20L!J$25</f>
        <v>9.958936561187457</v>
      </c>
      <c r="L35" s="1">
        <f>$A$6*(1-EXP(-Wall_Loss_Prob_20L!K$25*$E35))*L$13^2/Wall_Loss_Prob_20L!K$25</f>
        <v>11.766720800826148</v>
      </c>
      <c r="M35" s="1">
        <f>$A$6*(1-EXP(-Wall_Loss_Prob_20L!L$25*$E35))*M$13^2/Wall_Loss_Prob_20L!L$25</f>
        <v>13.575273982404303</v>
      </c>
      <c r="N35" s="1">
        <f>$A$6*(1-EXP(-Wall_Loss_Prob_20L!M$25*$E35))*N$13^2/Wall_Loss_Prob_20L!M$25</f>
        <v>15.383519576929015</v>
      </c>
      <c r="O35" s="1">
        <f>$A$6*(1-EXP(-Wall_Loss_Prob_20L!N$25*$E35))*O$13^2/Wall_Loss_Prob_20L!N$25</f>
        <v>17.190683223290637</v>
      </c>
      <c r="P35" s="1">
        <f>$A$6*(1-EXP(-Wall_Loss_Prob_20L!O$25*$E35))*P$13^2/Wall_Loss_Prob_20L!O$25</f>
        <v>18.996148852289576</v>
      </c>
      <c r="Q35" s="1">
        <f>$A$6*(1-EXP(-Wall_Loss_Prob_20L!P$25*$E35))*Q$13^2/Wall_Loss_Prob_20L!P$25</f>
        <v>20.799366682543361</v>
      </c>
      <c r="R35" s="1">
        <f>$A$6*(1-EXP(-Wall_Loss_Prob_20L!Q$25*$E35))*R$13^2/Wall_Loss_Prob_20L!Q$25</f>
        <v>22.59978740275395</v>
      </c>
      <c r="S35" s="1">
        <f>$A$6*(1-EXP(-Wall_Loss_Prob_20L!R$25*$E35))*S$13^2/Wall_Loss_Prob_20L!R$25</f>
        <v>24.396804118078364</v>
      </c>
      <c r="T35" s="1">
        <f>$A$6*(1-EXP(-Wall_Loss_Prob_20L!S$25*$E35))*T$13^2/Wall_Loss_Prob_20L!S$25</f>
        <v>26.189686667154934</v>
      </c>
      <c r="U35" s="1">
        <f>$A$6*(1-EXP(-Wall_Loss_Prob_20L!T$25*$E35))*U$13^2/Wall_Loss_Prob_20L!T$25</f>
        <v>27.977489316804864</v>
      </c>
      <c r="V35" s="1">
        <f>$A$6*(1-EXP(-Wall_Loss_Prob_20L!U$25*$E35))*V$13^2/Wall_Loss_Prob_20L!U$25</f>
        <v>29.758897989452606</v>
      </c>
      <c r="W35" s="1">
        <f>$A$6*(1-EXP(-Wall_Loss_Prob_20L!V$25*$E35))*W$13^2/Wall_Loss_Prob_20L!V$25</f>
        <v>31.53193963975578</v>
      </c>
      <c r="X35" s="1">
        <f>$A$6*(1-EXP(-Wall_Loss_Prob_20L!W$25*$E35))*X$13^2/Wall_Loss_Prob_20L!W$25</f>
        <v>33.293329081525364</v>
      </c>
      <c r="Y35" s="1">
        <f>$A$6*(1-EXP(-Wall_Loss_Prob_20L!X$25*$E35))*Y$13^2/Wall_Loss_Prob_20L!X$25</f>
        <v>35.036461330500508</v>
      </c>
      <c r="Z35" s="1">
        <f>$A$6*(1-EXP(-Wall_Loss_Prob_20L!Y$25*$E35))*Z$13^2/Wall_Loss_Prob_20L!Y$25</f>
        <v>36.73743044222411</v>
      </c>
      <c r="AA35" s="1">
        <f>$A$6*(1-EXP(-Wall_Loss_Prob_20L!Z$25*$E35))*AA$13^2/Wall_Loss_Prob_20L!Z$25</f>
        <v>37.836477577717567</v>
      </c>
      <c r="AC35" s="1">
        <f t="shared" si="2"/>
        <v>435.95411475037554</v>
      </c>
    </row>
    <row r="36" spans="5:29" x14ac:dyDescent="0.15">
      <c r="E36" s="1">
        <f t="shared" si="3"/>
        <v>1000</v>
      </c>
      <c r="F36" s="1">
        <f>$A$6*(1-EXP(-Wall_Loss_Prob_20L!E$25*$E36))*F$13^2/Wall_Loss_Prob_20L!E$25</f>
        <v>1.084226686830984</v>
      </c>
      <c r="G36" s="1">
        <f>$A$6*(1-EXP(-Wall_Loss_Prob_20L!F$25*$E36))*G$13^2/Wall_Loss_Prob_20L!F$25</f>
        <v>2.7890751875370996</v>
      </c>
      <c r="H36" s="1">
        <f>$A$6*(1-EXP(-Wall_Loss_Prob_20L!G$25*$E36))*H$13^2/Wall_Loss_Prob_20L!G$25</f>
        <v>4.5625150868990261</v>
      </c>
      <c r="I36" s="1">
        <f>$A$6*(1-EXP(-Wall_Loss_Prob_20L!H$25*$E36))*I$13^2/Wall_Loss_Prob_20L!H$25</f>
        <v>6.3534691055837653</v>
      </c>
      <c r="J36" s="1">
        <f>$A$6*(1-EXP(-Wall_Loss_Prob_20L!I$25*$E36))*J$13^2/Wall_Loss_Prob_20L!I$25</f>
        <v>8.1536709144075665</v>
      </c>
      <c r="K36" s="1">
        <f>$A$6*(1-EXP(-Wall_Loss_Prob_20L!J$25*$E36))*K$13^2/Wall_Loss_Prob_20L!J$25</f>
        <v>9.9589709864130338</v>
      </c>
      <c r="L36" s="1">
        <f>$A$6*(1-EXP(-Wall_Loss_Prob_20L!K$25*$E36))*L$13^2/Wall_Loss_Prob_20L!K$25</f>
        <v>11.766728269724071</v>
      </c>
      <c r="M36" s="1">
        <f>$A$6*(1-EXP(-Wall_Loss_Prob_20L!L$25*$E36))*M$13^2/Wall_Loss_Prob_20L!L$25</f>
        <v>13.575275534851299</v>
      </c>
      <c r="N36" s="1">
        <f>$A$6*(1-EXP(-Wall_Loss_Prob_20L!M$25*$E36))*N$13^2/Wall_Loss_Prob_20L!M$25</f>
        <v>15.38351988904952</v>
      </c>
      <c r="O36" s="1">
        <f>$A$6*(1-EXP(-Wall_Loss_Prob_20L!N$25*$E36))*O$13^2/Wall_Loss_Prob_20L!N$25</f>
        <v>17.190683284381898</v>
      </c>
      <c r="P36" s="1">
        <f>$A$6*(1-EXP(-Wall_Loss_Prob_20L!O$25*$E36))*P$13^2/Wall_Loss_Prob_20L!O$25</f>
        <v>18.996148863983056</v>
      </c>
      <c r="Q36" s="1">
        <f>$A$6*(1-EXP(-Wall_Loss_Prob_20L!P$25*$E36))*Q$13^2/Wall_Loss_Prob_20L!P$25</f>
        <v>20.79936668473923</v>
      </c>
      <c r="R36" s="1">
        <f>$A$6*(1-EXP(-Wall_Loss_Prob_20L!Q$25*$E36))*R$13^2/Wall_Loss_Prob_20L!Q$25</f>
        <v>22.599787403159418</v>
      </c>
      <c r="S36" s="1">
        <f>$A$6*(1-EXP(-Wall_Loss_Prob_20L!R$25*$E36))*S$13^2/Wall_Loss_Prob_20L!R$25</f>
        <v>24.396804118152094</v>
      </c>
      <c r="T36" s="1">
        <f>$A$6*(1-EXP(-Wall_Loss_Prob_20L!S$25*$E36))*T$13^2/Wall_Loss_Prob_20L!S$25</f>
        <v>26.189686667168157</v>
      </c>
      <c r="U36" s="1">
        <f>$A$6*(1-EXP(-Wall_Loss_Prob_20L!T$25*$E36))*U$13^2/Wall_Loss_Prob_20L!T$25</f>
        <v>27.977489316807194</v>
      </c>
      <c r="V36" s="1">
        <f>$A$6*(1-EXP(-Wall_Loss_Prob_20L!U$25*$E36))*V$13^2/Wall_Loss_Prob_20L!U$25</f>
        <v>29.758897989453015</v>
      </c>
      <c r="W36" s="1">
        <f>$A$6*(1-EXP(-Wall_Loss_Prob_20L!V$25*$E36))*W$13^2/Wall_Loss_Prob_20L!V$25</f>
        <v>31.531939639755841</v>
      </c>
      <c r="X36" s="1">
        <f>$A$6*(1-EXP(-Wall_Loss_Prob_20L!W$25*$E36))*X$13^2/Wall_Loss_Prob_20L!W$25</f>
        <v>33.293329081525378</v>
      </c>
      <c r="Y36" s="1">
        <f>$A$6*(1-EXP(-Wall_Loss_Prob_20L!X$25*$E36))*Y$13^2/Wall_Loss_Prob_20L!X$25</f>
        <v>35.036461330500515</v>
      </c>
      <c r="Z36" s="1">
        <f>$A$6*(1-EXP(-Wall_Loss_Prob_20L!Y$25*$E36))*Z$13^2/Wall_Loss_Prob_20L!Y$25</f>
        <v>36.73743044222411</v>
      </c>
      <c r="AA36" s="1">
        <f>$A$6*(1-EXP(-Wall_Loss_Prob_20L!Z$25*$E36))*AA$13^2/Wall_Loss_Prob_20L!Z$25</f>
        <v>37.836477577717567</v>
      </c>
      <c r="AC36" s="1">
        <f t="shared" si="2"/>
        <v>435.97195406086382</v>
      </c>
    </row>
    <row r="37" spans="5:29" x14ac:dyDescent="0.15">
      <c r="E37" s="1">
        <f t="shared" si="3"/>
        <v>1050</v>
      </c>
      <c r="F37" s="1">
        <f>$A$6*(1-EXP(-Wall_Loss_Prob_20L!E$25*$E37))*F$13^2/Wall_Loss_Prob_20L!E$25</f>
        <v>1.0920521449691485</v>
      </c>
      <c r="G37" s="1">
        <f>$A$6*(1-EXP(-Wall_Loss_Prob_20L!F$25*$E37))*G$13^2/Wall_Loss_Prob_20L!F$25</f>
        <v>2.7936485574187526</v>
      </c>
      <c r="H37" s="1">
        <f>$A$6*(1-EXP(-Wall_Loss_Prob_20L!G$25*$E37))*H$13^2/Wall_Loss_Prob_20L!G$25</f>
        <v>4.5640164886605525</v>
      </c>
      <c r="I37" s="1">
        <f>$A$6*(1-EXP(-Wall_Loss_Prob_20L!H$25*$E37))*I$13^2/Wall_Loss_Prob_20L!H$25</f>
        <v>6.3538580137844223</v>
      </c>
      <c r="J37" s="1">
        <f>$A$6*(1-EXP(-Wall_Loss_Prob_20L!I$25*$E37))*J$13^2/Wall_Loss_Prob_20L!I$25</f>
        <v>8.1537593260986085</v>
      </c>
      <c r="K37" s="1">
        <f>$A$6*(1-EXP(-Wall_Loss_Prob_20L!J$25*$E37))*K$13^2/Wall_Loss_Prob_20L!J$25</f>
        <v>9.9589894812749939</v>
      </c>
      <c r="L37" s="1">
        <f>$A$6*(1-EXP(-Wall_Loss_Prob_20L!K$25*$E37))*L$13^2/Wall_Loss_Prob_20L!K$25</f>
        <v>11.766731920762217</v>
      </c>
      <c r="M37" s="1">
        <f>$A$6*(1-EXP(-Wall_Loss_Prob_20L!L$25*$E37))*M$13^2/Wall_Loss_Prob_20L!L$25</f>
        <v>13.575276225265091</v>
      </c>
      <c r="N37" s="1">
        <f>$A$6*(1-EXP(-Wall_Loss_Prob_20L!M$25*$E37))*N$13^2/Wall_Loss_Prob_20L!M$25</f>
        <v>15.383520015317064</v>
      </c>
      <c r="O37" s="1">
        <f>$A$6*(1-EXP(-Wall_Loss_Prob_20L!N$25*$E37))*O$13^2/Wall_Loss_Prob_20L!N$25</f>
        <v>17.190683306860279</v>
      </c>
      <c r="P37" s="1">
        <f>$A$6*(1-EXP(-Wall_Loss_Prob_20L!O$25*$E37))*P$13^2/Wall_Loss_Prob_20L!O$25</f>
        <v>18.996148867895791</v>
      </c>
      <c r="Q37" s="1">
        <f>$A$6*(1-EXP(-Wall_Loss_Prob_20L!P$25*$E37))*Q$13^2/Wall_Loss_Prob_20L!P$25</f>
        <v>20.799366685407296</v>
      </c>
      <c r="R37" s="1">
        <f>$A$6*(1-EXP(-Wall_Loss_Prob_20L!Q$25*$E37))*R$13^2/Wall_Loss_Prob_20L!Q$25</f>
        <v>22.599787403271556</v>
      </c>
      <c r="S37" s="1">
        <f>$A$6*(1-EXP(-Wall_Loss_Prob_20L!R$25*$E37))*S$13^2/Wall_Loss_Prob_20L!R$25</f>
        <v>24.396804118170632</v>
      </c>
      <c r="T37" s="1">
        <f>$A$6*(1-EXP(-Wall_Loss_Prob_20L!S$25*$E37))*T$13^2/Wall_Loss_Prob_20L!S$25</f>
        <v>26.189686667171177</v>
      </c>
      <c r="U37" s="1">
        <f>$A$6*(1-EXP(-Wall_Loss_Prob_20L!T$25*$E37))*U$13^2/Wall_Loss_Prob_20L!T$25</f>
        <v>27.977489316807681</v>
      </c>
      <c r="V37" s="1">
        <f>$A$6*(1-EXP(-Wall_Loss_Prob_20L!U$25*$E37))*V$13^2/Wall_Loss_Prob_20L!U$25</f>
        <v>29.758897989453093</v>
      </c>
      <c r="W37" s="1">
        <f>$A$6*(1-EXP(-Wall_Loss_Prob_20L!V$25*$E37))*W$13^2/Wall_Loss_Prob_20L!V$25</f>
        <v>31.531939639755855</v>
      </c>
      <c r="X37" s="1">
        <f>$A$6*(1-EXP(-Wall_Loss_Prob_20L!W$25*$E37))*X$13^2/Wall_Loss_Prob_20L!W$25</f>
        <v>33.293329081525378</v>
      </c>
      <c r="Y37" s="1">
        <f>$A$6*(1-EXP(-Wall_Loss_Prob_20L!X$25*$E37))*Y$13^2/Wall_Loss_Prob_20L!X$25</f>
        <v>35.036461330500515</v>
      </c>
      <c r="Z37" s="1">
        <f>$A$6*(1-EXP(-Wall_Loss_Prob_20L!Y$25*$E37))*Z$13^2/Wall_Loss_Prob_20L!Y$25</f>
        <v>36.73743044222411</v>
      </c>
      <c r="AA37" s="1">
        <f>$A$6*(1-EXP(-Wall_Loss_Prob_20L!Z$25*$E37))*AA$13^2/Wall_Loss_Prob_20L!Z$25</f>
        <v>37.836477577717567</v>
      </c>
      <c r="AC37" s="1">
        <f t="shared" si="2"/>
        <v>435.98635460031187</v>
      </c>
    </row>
    <row r="38" spans="5:29" x14ac:dyDescent="0.15">
      <c r="E38" s="1">
        <f t="shared" si="3"/>
        <v>1100</v>
      </c>
      <c r="F38" s="1">
        <f>$A$6*(1-EXP(-Wall_Loss_Prob_20L!E$25*$E38))*F$13^2/Wall_Loss_Prob_20L!E$25</f>
        <v>1.0987825436833438</v>
      </c>
      <c r="G38" s="1">
        <f>$A$6*(1-EXP(-Wall_Loss_Prob_20L!F$25*$E38))*G$13^2/Wall_Loss_Prob_20L!F$25</f>
        <v>2.7972294115019531</v>
      </c>
      <c r="H38" s="1">
        <f>$A$6*(1-EXP(-Wall_Loss_Prob_20L!G$25*$E38))*H$13^2/Wall_Loss_Prob_20L!G$25</f>
        <v>4.5650865833480658</v>
      </c>
      <c r="I38" s="1">
        <f>$A$6*(1-EXP(-Wall_Loss_Prob_20L!H$25*$E38))*I$13^2/Wall_Loss_Prob_20L!H$25</f>
        <v>6.3541103050750607</v>
      </c>
      <c r="J38" s="1">
        <f>$A$6*(1-EXP(-Wall_Loss_Prob_20L!I$25*$E38))*J$13^2/Wall_Loss_Prob_20L!I$25</f>
        <v>8.1538115234420072</v>
      </c>
      <c r="K38" s="1">
        <f>$A$6*(1-EXP(-Wall_Loss_Prob_20L!J$25*$E38))*K$13^2/Wall_Loss_Prob_20L!J$25</f>
        <v>9.9589994175909702</v>
      </c>
      <c r="L38" s="1">
        <f>$A$6*(1-EXP(-Wall_Loss_Prob_20L!K$25*$E38))*L$13^2/Wall_Loss_Prob_20L!K$25</f>
        <v>11.766733705507395</v>
      </c>
      <c r="M38" s="1">
        <f>$A$6*(1-EXP(-Wall_Loss_Prob_20L!L$25*$E38))*M$13^2/Wall_Loss_Prob_20L!L$25</f>
        <v>13.575276532310168</v>
      </c>
      <c r="N38" s="1">
        <f>$A$6*(1-EXP(-Wall_Loss_Prob_20L!M$25*$E38))*N$13^2/Wall_Loss_Prob_20L!M$25</f>
        <v>15.383520066398276</v>
      </c>
      <c r="O38" s="1">
        <f>$A$6*(1-EXP(-Wall_Loss_Prob_20L!N$25*$E38))*O$13^2/Wall_Loss_Prob_20L!N$25</f>
        <v>17.19068331513115</v>
      </c>
      <c r="P38" s="1">
        <f>$A$6*(1-EXP(-Wall_Loss_Prob_20L!O$25*$E38))*P$13^2/Wall_Loss_Prob_20L!O$25</f>
        <v>18.996148869205026</v>
      </c>
      <c r="Q38" s="1">
        <f>$A$6*(1-EXP(-Wall_Loss_Prob_20L!P$25*$E38))*Q$13^2/Wall_Loss_Prob_20L!P$25</f>
        <v>20.799366685610547</v>
      </c>
      <c r="R38" s="1">
        <f>$A$6*(1-EXP(-Wall_Loss_Prob_20L!Q$25*$E38))*R$13^2/Wall_Loss_Prob_20L!Q$25</f>
        <v>22.599787403302571</v>
      </c>
      <c r="S38" s="1">
        <f>$A$6*(1-EXP(-Wall_Loss_Prob_20L!R$25*$E38))*S$13^2/Wall_Loss_Prob_20L!R$25</f>
        <v>24.396804118175286</v>
      </c>
      <c r="T38" s="1">
        <f>$A$6*(1-EXP(-Wall_Loss_Prob_20L!S$25*$E38))*T$13^2/Wall_Loss_Prob_20L!S$25</f>
        <v>26.189686667171866</v>
      </c>
      <c r="U38" s="1">
        <f>$A$6*(1-EXP(-Wall_Loss_Prob_20L!T$25*$E38))*U$13^2/Wall_Loss_Prob_20L!T$25</f>
        <v>27.97748931680778</v>
      </c>
      <c r="V38" s="1">
        <f>$A$6*(1-EXP(-Wall_Loss_Prob_20L!U$25*$E38))*V$13^2/Wall_Loss_Prob_20L!U$25</f>
        <v>29.758897989453107</v>
      </c>
      <c r="W38" s="1">
        <f>$A$6*(1-EXP(-Wall_Loss_Prob_20L!V$25*$E38))*W$13^2/Wall_Loss_Prob_20L!V$25</f>
        <v>31.531939639755862</v>
      </c>
      <c r="X38" s="1">
        <f>$A$6*(1-EXP(-Wall_Loss_Prob_20L!W$25*$E38))*X$13^2/Wall_Loss_Prob_20L!W$25</f>
        <v>33.293329081525378</v>
      </c>
      <c r="Y38" s="1">
        <f>$A$6*(1-EXP(-Wall_Loss_Prob_20L!X$25*$E38))*Y$13^2/Wall_Loss_Prob_20L!X$25</f>
        <v>35.036461330500515</v>
      </c>
      <c r="Z38" s="1">
        <f>$A$6*(1-EXP(-Wall_Loss_Prob_20L!Y$25*$E38))*Z$13^2/Wall_Loss_Prob_20L!Y$25</f>
        <v>36.73743044222411</v>
      </c>
      <c r="AA38" s="1">
        <f>$A$6*(1-EXP(-Wall_Loss_Prob_20L!Z$25*$E38))*AA$13^2/Wall_Loss_Prob_20L!Z$25</f>
        <v>37.836477577717567</v>
      </c>
      <c r="AC38" s="1">
        <f t="shared" si="2"/>
        <v>435.99805252543797</v>
      </c>
    </row>
    <row r="39" spans="5:29" x14ac:dyDescent="0.15">
      <c r="E39" s="1">
        <f t="shared" si="3"/>
        <v>1150</v>
      </c>
      <c r="F39" s="1">
        <f>$A$6*(1-EXP(-Wall_Loss_Prob_20L!E$25*$E39))*F$13^2/Wall_Loss_Prob_20L!E$25</f>
        <v>1.1045711206653259</v>
      </c>
      <c r="G39" s="1">
        <f>$A$6*(1-EXP(-Wall_Loss_Prob_20L!F$25*$E39))*G$13^2/Wall_Loss_Prob_20L!F$25</f>
        <v>2.8000331462308252</v>
      </c>
      <c r="H39" s="1">
        <f>$A$6*(1-EXP(-Wall_Loss_Prob_20L!G$25*$E39))*H$13^2/Wall_Loss_Prob_20L!G$25</f>
        <v>4.5658492723694764</v>
      </c>
      <c r="I39" s="1">
        <f>$A$6*(1-EXP(-Wall_Loss_Prob_20L!H$25*$E39))*I$13^2/Wall_Loss_Prob_20L!H$25</f>
        <v>6.3542739706784719</v>
      </c>
      <c r="J39" s="1">
        <f>$A$6*(1-EXP(-Wall_Loss_Prob_20L!I$25*$E39))*J$13^2/Wall_Loss_Prob_20L!I$25</f>
        <v>8.1538423402109874</v>
      </c>
      <c r="K39" s="1">
        <f>$A$6*(1-EXP(-Wall_Loss_Prob_20L!J$25*$E39))*K$13^2/Wall_Loss_Prob_20L!J$25</f>
        <v>9.9590047558506143</v>
      </c>
      <c r="L39" s="1">
        <f>$A$6*(1-EXP(-Wall_Loss_Prob_20L!K$25*$E39))*L$13^2/Wall_Loss_Prob_20L!K$25</f>
        <v>11.766734577948389</v>
      </c>
      <c r="M39" s="1">
        <f>$A$6*(1-EXP(-Wall_Loss_Prob_20L!L$25*$E39))*M$13^2/Wall_Loss_Prob_20L!L$25</f>
        <v>13.575276668861145</v>
      </c>
      <c r="N39" s="1">
        <f>$A$6*(1-EXP(-Wall_Loss_Prob_20L!M$25*$E39))*N$13^2/Wall_Loss_Prob_20L!M$25</f>
        <v>15.383520087063047</v>
      </c>
      <c r="O39" s="1">
        <f>$A$6*(1-EXP(-Wall_Loss_Prob_20L!N$25*$E39))*O$13^2/Wall_Loss_Prob_20L!N$25</f>
        <v>17.190683318174393</v>
      </c>
      <c r="P39" s="1">
        <f>$A$6*(1-EXP(-Wall_Loss_Prob_20L!O$25*$E39))*P$13^2/Wall_Loss_Prob_20L!O$25</f>
        <v>18.996148869643108</v>
      </c>
      <c r="Q39" s="1">
        <f>$A$6*(1-EXP(-Wall_Loss_Prob_20L!P$25*$E39))*Q$13^2/Wall_Loss_Prob_20L!P$25</f>
        <v>20.799366685672389</v>
      </c>
      <c r="R39" s="1">
        <f>$A$6*(1-EXP(-Wall_Loss_Prob_20L!Q$25*$E39))*R$13^2/Wall_Loss_Prob_20L!Q$25</f>
        <v>22.599787403311151</v>
      </c>
      <c r="S39" s="1">
        <f>$A$6*(1-EXP(-Wall_Loss_Prob_20L!R$25*$E39))*S$13^2/Wall_Loss_Prob_20L!R$25</f>
        <v>24.396804118176462</v>
      </c>
      <c r="T39" s="1">
        <f>$A$6*(1-EXP(-Wall_Loss_Prob_20L!S$25*$E39))*T$13^2/Wall_Loss_Prob_20L!S$25</f>
        <v>26.189686667172019</v>
      </c>
      <c r="U39" s="1">
        <f>$A$6*(1-EXP(-Wall_Loss_Prob_20L!T$25*$E39))*U$13^2/Wall_Loss_Prob_20L!T$25</f>
        <v>27.977489316807805</v>
      </c>
      <c r="V39" s="1">
        <f>$A$6*(1-EXP(-Wall_Loss_Prob_20L!U$25*$E39))*V$13^2/Wall_Loss_Prob_20L!U$25</f>
        <v>29.758897989453111</v>
      </c>
      <c r="W39" s="1">
        <f>$A$6*(1-EXP(-Wall_Loss_Prob_20L!V$25*$E39))*W$13^2/Wall_Loss_Prob_20L!V$25</f>
        <v>31.531939639755862</v>
      </c>
      <c r="X39" s="1">
        <f>$A$6*(1-EXP(-Wall_Loss_Prob_20L!W$25*$E39))*X$13^2/Wall_Loss_Prob_20L!W$25</f>
        <v>33.293329081525378</v>
      </c>
      <c r="Y39" s="1">
        <f>$A$6*(1-EXP(-Wall_Loss_Prob_20L!X$25*$E39))*Y$13^2/Wall_Loss_Prob_20L!X$25</f>
        <v>35.036461330500515</v>
      </c>
      <c r="Z39" s="1">
        <f>$A$6*(1-EXP(-Wall_Loss_Prob_20L!Y$25*$E39))*Z$13^2/Wall_Loss_Prob_20L!Y$25</f>
        <v>36.73743044222411</v>
      </c>
      <c r="AA39" s="1">
        <f>$A$6*(1-EXP(-Wall_Loss_Prob_20L!Z$25*$E39))*AA$13^2/Wall_Loss_Prob_20L!Z$25</f>
        <v>37.836477577717567</v>
      </c>
      <c r="AC39" s="1">
        <f t="shared" si="2"/>
        <v>436.00760838001213</v>
      </c>
    </row>
    <row r="40" spans="5:29" x14ac:dyDescent="0.15">
      <c r="E40" s="1">
        <f t="shared" si="3"/>
        <v>1200</v>
      </c>
      <c r="F40" s="1">
        <f>$A$6*(1-EXP(-Wall_Loss_Prob_20L!E$25*$E40))*F$13^2/Wall_Loss_Prob_20L!E$25</f>
        <v>1.1095496702133132</v>
      </c>
      <c r="G40" s="1">
        <f>$A$6*(1-EXP(-Wall_Loss_Prob_20L!F$25*$E40))*G$13^2/Wall_Loss_Prob_20L!F$25</f>
        <v>2.8022284125687542</v>
      </c>
      <c r="H40" s="1">
        <f>$A$6*(1-EXP(-Wall_Loss_Prob_20L!G$25*$E40))*H$13^2/Wall_Loss_Prob_20L!G$25</f>
        <v>4.5663928640255858</v>
      </c>
      <c r="I40" s="1">
        <f>$A$6*(1-EXP(-Wall_Loss_Prob_20L!H$25*$E40))*I$13^2/Wall_Loss_Prob_20L!H$25</f>
        <v>6.3543801433080231</v>
      </c>
      <c r="J40" s="1">
        <f>$A$6*(1-EXP(-Wall_Loss_Prob_20L!I$25*$E40))*J$13^2/Wall_Loss_Prob_20L!I$25</f>
        <v>8.1538605341110664</v>
      </c>
      <c r="K40" s="1">
        <f>$A$6*(1-EXP(-Wall_Loss_Prob_20L!J$25*$E40))*K$13^2/Wall_Loss_Prob_20L!J$25</f>
        <v>9.959007623816575</v>
      </c>
      <c r="L40" s="1">
        <f>$A$6*(1-EXP(-Wall_Loss_Prob_20L!K$25*$E40))*L$13^2/Wall_Loss_Prob_20L!K$25</f>
        <v>11.76673500442568</v>
      </c>
      <c r="M40" s="1">
        <f>$A$6*(1-EXP(-Wall_Loss_Prob_20L!L$25*$E40))*M$13^2/Wall_Loss_Prob_20L!L$25</f>
        <v>13.575276729588939</v>
      </c>
      <c r="N40" s="1">
        <f>$A$6*(1-EXP(-Wall_Loss_Prob_20L!M$25*$E40))*N$13^2/Wall_Loss_Prob_20L!M$25</f>
        <v>15.383520095422925</v>
      </c>
      <c r="O40" s="1">
        <f>$A$6*(1-EXP(-Wall_Loss_Prob_20L!N$25*$E40))*O$13^2/Wall_Loss_Prob_20L!N$25</f>
        <v>17.190683319294145</v>
      </c>
      <c r="P40" s="1">
        <f>$A$6*(1-EXP(-Wall_Loss_Prob_20L!O$25*$E40))*P$13^2/Wall_Loss_Prob_20L!O$25</f>
        <v>18.996148869789693</v>
      </c>
      <c r="Q40" s="1">
        <f>$A$6*(1-EXP(-Wall_Loss_Prob_20L!P$25*$E40))*Q$13^2/Wall_Loss_Prob_20L!P$25</f>
        <v>20.799366685691201</v>
      </c>
      <c r="R40" s="1">
        <f>$A$6*(1-EXP(-Wall_Loss_Prob_20L!Q$25*$E40))*R$13^2/Wall_Loss_Prob_20L!Q$25</f>
        <v>22.599787403313524</v>
      </c>
      <c r="S40" s="1">
        <f>$A$6*(1-EXP(-Wall_Loss_Prob_20L!R$25*$E40))*S$13^2/Wall_Loss_Prob_20L!R$25</f>
        <v>24.39680411817676</v>
      </c>
      <c r="T40" s="1">
        <f>$A$6*(1-EXP(-Wall_Loss_Prob_20L!S$25*$E40))*T$13^2/Wall_Loss_Prob_20L!S$25</f>
        <v>26.189686667172058</v>
      </c>
      <c r="U40" s="1">
        <f>$A$6*(1-EXP(-Wall_Loss_Prob_20L!T$25*$E40))*U$13^2/Wall_Loss_Prob_20L!T$25</f>
        <v>27.977489316807809</v>
      </c>
      <c r="V40" s="1">
        <f>$A$6*(1-EXP(-Wall_Loss_Prob_20L!U$25*$E40))*V$13^2/Wall_Loss_Prob_20L!U$25</f>
        <v>29.758897989453111</v>
      </c>
      <c r="W40" s="1">
        <f>$A$6*(1-EXP(-Wall_Loss_Prob_20L!V$25*$E40))*W$13^2/Wall_Loss_Prob_20L!V$25</f>
        <v>31.531939639755862</v>
      </c>
      <c r="X40" s="1">
        <f>$A$6*(1-EXP(-Wall_Loss_Prob_20L!W$25*$E40))*X$13^2/Wall_Loss_Prob_20L!W$25</f>
        <v>33.293329081525378</v>
      </c>
      <c r="Y40" s="1">
        <f>$A$6*(1-EXP(-Wall_Loss_Prob_20L!X$25*$E40))*Y$13^2/Wall_Loss_Prob_20L!X$25</f>
        <v>35.036461330500515</v>
      </c>
      <c r="Z40" s="1">
        <f>$A$6*(1-EXP(-Wall_Loss_Prob_20L!Y$25*$E40))*Z$13^2/Wall_Loss_Prob_20L!Y$25</f>
        <v>36.73743044222411</v>
      </c>
      <c r="AA40" s="1">
        <f>$A$6*(1-EXP(-Wall_Loss_Prob_20L!Z$25*$E40))*AA$13^2/Wall_Loss_Prob_20L!Z$25</f>
        <v>37.836477577717567</v>
      </c>
      <c r="AC40" s="1">
        <f t="shared" si="2"/>
        <v>436.01545351890263</v>
      </c>
    </row>
    <row r="41" spans="5:29" x14ac:dyDescent="0.15">
      <c r="E41" s="1">
        <f t="shared" si="3"/>
        <v>1250</v>
      </c>
      <c r="F41" s="1">
        <f>$A$6*(1-EXP(-Wall_Loss_Prob_20L!E$25*$E41))*F$13^2/Wall_Loss_Prob_20L!E$25</f>
        <v>1.1138315439240569</v>
      </c>
      <c r="G41" s="1">
        <f>$A$6*(1-EXP(-Wall_Loss_Prob_20L!F$25*$E41))*G$13^2/Wall_Loss_Prob_20L!F$25</f>
        <v>2.8039472607339588</v>
      </c>
      <c r="H41" s="1">
        <f>$A$6*(1-EXP(-Wall_Loss_Prob_20L!G$25*$E41))*H$13^2/Wall_Loss_Prob_20L!G$25</f>
        <v>4.5667802983275063</v>
      </c>
      <c r="I41" s="1">
        <f>$A$6*(1-EXP(-Wall_Loss_Prob_20L!H$25*$E41))*I$13^2/Wall_Loss_Prob_20L!H$25</f>
        <v>6.3544490192784826</v>
      </c>
      <c r="J41" s="1">
        <f>$A$6*(1-EXP(-Wall_Loss_Prob_20L!I$25*$E41))*J$13^2/Wall_Loss_Prob_20L!I$25</f>
        <v>8.1538712756005598</v>
      </c>
      <c r="K41" s="1">
        <f>$A$6*(1-EXP(-Wall_Loss_Prob_20L!J$25*$E41))*K$13^2/Wall_Loss_Prob_20L!J$25</f>
        <v>9.9590091646237529</v>
      </c>
      <c r="L41" s="1">
        <f>$A$6*(1-EXP(-Wall_Loss_Prob_20L!K$25*$E41))*L$13^2/Wall_Loss_Prob_20L!K$25</f>
        <v>11.766735212901532</v>
      </c>
      <c r="M41" s="1">
        <f>$A$6*(1-EXP(-Wall_Loss_Prob_20L!L$25*$E41))*M$13^2/Wall_Loss_Prob_20L!L$25</f>
        <v>13.575276756596176</v>
      </c>
      <c r="N41" s="1">
        <f>$A$6*(1-EXP(-Wall_Loss_Prob_20L!M$25*$E41))*N$13^2/Wall_Loss_Prob_20L!M$25</f>
        <v>15.383520098804894</v>
      </c>
      <c r="O41" s="1">
        <f>$A$6*(1-EXP(-Wall_Loss_Prob_20L!N$25*$E41))*O$13^2/Wall_Loss_Prob_20L!N$25</f>
        <v>17.19068331970616</v>
      </c>
      <c r="P41" s="1">
        <f>$A$6*(1-EXP(-Wall_Loss_Prob_20L!O$25*$E41))*P$13^2/Wall_Loss_Prob_20L!O$25</f>
        <v>18.996148869838741</v>
      </c>
      <c r="Q41" s="1">
        <f>$A$6*(1-EXP(-Wall_Loss_Prob_20L!P$25*$E41))*Q$13^2/Wall_Loss_Prob_20L!P$25</f>
        <v>20.799366685696924</v>
      </c>
      <c r="R41" s="1">
        <f>$A$6*(1-EXP(-Wall_Loss_Prob_20L!Q$25*$E41))*R$13^2/Wall_Loss_Prob_20L!Q$25</f>
        <v>22.599787403314181</v>
      </c>
      <c r="S41" s="1">
        <f>$A$6*(1-EXP(-Wall_Loss_Prob_20L!R$25*$E41))*S$13^2/Wall_Loss_Prob_20L!R$25</f>
        <v>24.396804118176835</v>
      </c>
      <c r="T41" s="1">
        <f>$A$6*(1-EXP(-Wall_Loss_Prob_20L!S$25*$E41))*T$13^2/Wall_Loss_Prob_20L!S$25</f>
        <v>26.189686667172065</v>
      </c>
      <c r="U41" s="1">
        <f>$A$6*(1-EXP(-Wall_Loss_Prob_20L!T$25*$E41))*U$13^2/Wall_Loss_Prob_20L!T$25</f>
        <v>27.977489316807809</v>
      </c>
      <c r="V41" s="1">
        <f>$A$6*(1-EXP(-Wall_Loss_Prob_20L!U$25*$E41))*V$13^2/Wall_Loss_Prob_20L!U$25</f>
        <v>29.758897989453111</v>
      </c>
      <c r="W41" s="1">
        <f>$A$6*(1-EXP(-Wall_Loss_Prob_20L!V$25*$E41))*W$13^2/Wall_Loss_Prob_20L!V$25</f>
        <v>31.531939639755862</v>
      </c>
      <c r="X41" s="1">
        <f>$A$6*(1-EXP(-Wall_Loss_Prob_20L!W$25*$E41))*X$13^2/Wall_Loss_Prob_20L!W$25</f>
        <v>33.293329081525378</v>
      </c>
      <c r="Y41" s="1">
        <f>$A$6*(1-EXP(-Wall_Loss_Prob_20L!X$25*$E41))*Y$13^2/Wall_Loss_Prob_20L!X$25</f>
        <v>35.036461330500515</v>
      </c>
      <c r="Z41" s="1">
        <f>$A$6*(1-EXP(-Wall_Loss_Prob_20L!Y$25*$E41))*Z$13^2/Wall_Loss_Prob_20L!Y$25</f>
        <v>36.73743044222411</v>
      </c>
      <c r="AA41" s="1">
        <f>$A$6*(1-EXP(-Wall_Loss_Prob_20L!Z$25*$E41))*AA$13^2/Wall_Loss_Prob_20L!Z$25</f>
        <v>37.836477577717567</v>
      </c>
      <c r="AC41" s="1">
        <f t="shared" si="2"/>
        <v>436.02192307268024</v>
      </c>
    </row>
    <row r="42" spans="5:29" x14ac:dyDescent="0.15">
      <c r="E42" s="1">
        <f t="shared" si="3"/>
        <v>1300</v>
      </c>
      <c r="F42" s="1">
        <f>$A$6*(1-EXP(-Wall_Loss_Prob_20L!E$25*$E42))*F$13^2/Wall_Loss_Prob_20L!E$25</f>
        <v>1.1175142314815545</v>
      </c>
      <c r="G42" s="1">
        <f>$A$6*(1-EXP(-Wall_Loss_Prob_20L!F$25*$E42))*G$13^2/Wall_Loss_Prob_20L!F$25</f>
        <v>2.8052930833177534</v>
      </c>
      <c r="H42" s="1">
        <f>$A$6*(1-EXP(-Wall_Loss_Prob_20L!G$25*$E42))*H$13^2/Wall_Loss_Prob_20L!G$25</f>
        <v>4.567056434534928</v>
      </c>
      <c r="I42" s="1">
        <f>$A$6*(1-EXP(-Wall_Loss_Prob_20L!H$25*$E42))*I$13^2/Wall_Loss_Prob_20L!H$25</f>
        <v>6.3544937002789155</v>
      </c>
      <c r="J42" s="1">
        <f>$A$6*(1-EXP(-Wall_Loss_Prob_20L!I$25*$E42))*J$13^2/Wall_Loss_Prob_20L!I$25</f>
        <v>8.1538776172643033</v>
      </c>
      <c r="K42" s="1">
        <f>$A$6*(1-EXP(-Wall_Loss_Prob_20L!J$25*$E42))*K$13^2/Wall_Loss_Prob_20L!J$25</f>
        <v>9.9590099924183573</v>
      </c>
      <c r="L42" s="1">
        <f>$A$6*(1-EXP(-Wall_Loss_Prob_20L!K$25*$E42))*L$13^2/Wall_Loss_Prob_20L!K$25</f>
        <v>11.766735314811251</v>
      </c>
      <c r="M42" s="1">
        <f>$A$6*(1-EXP(-Wall_Loss_Prob_20L!L$25*$E42))*M$13^2/Wall_Loss_Prob_20L!L$25</f>
        <v>13.575276768606999</v>
      </c>
      <c r="N42" s="1">
        <f>$A$6*(1-EXP(-Wall_Loss_Prob_20L!M$25*$E42))*N$13^2/Wall_Loss_Prob_20L!M$25</f>
        <v>15.383520100173062</v>
      </c>
      <c r="O42" s="1">
        <f>$A$6*(1-EXP(-Wall_Loss_Prob_20L!N$25*$E42))*O$13^2/Wall_Loss_Prob_20L!N$25</f>
        <v>17.190683319857754</v>
      </c>
      <c r="P42" s="1">
        <f>$A$6*(1-EXP(-Wall_Loss_Prob_20L!O$25*$E42))*P$13^2/Wall_Loss_Prob_20L!O$25</f>
        <v>18.996148869855155</v>
      </c>
      <c r="Q42" s="1">
        <f>$A$6*(1-EXP(-Wall_Loss_Prob_20L!P$25*$E42))*Q$13^2/Wall_Loss_Prob_20L!P$25</f>
        <v>20.799366685698665</v>
      </c>
      <c r="R42" s="1">
        <f>$A$6*(1-EXP(-Wall_Loss_Prob_20L!Q$25*$E42))*R$13^2/Wall_Loss_Prob_20L!Q$25</f>
        <v>22.599787403314362</v>
      </c>
      <c r="S42" s="1">
        <f>$A$6*(1-EXP(-Wall_Loss_Prob_20L!R$25*$E42))*S$13^2/Wall_Loss_Prob_20L!R$25</f>
        <v>24.396804118176853</v>
      </c>
      <c r="T42" s="1">
        <f>$A$6*(1-EXP(-Wall_Loss_Prob_20L!S$25*$E42))*T$13^2/Wall_Loss_Prob_20L!S$25</f>
        <v>26.189686667172069</v>
      </c>
      <c r="U42" s="1">
        <f>$A$6*(1-EXP(-Wall_Loss_Prob_20L!T$25*$E42))*U$13^2/Wall_Loss_Prob_20L!T$25</f>
        <v>27.977489316807809</v>
      </c>
      <c r="V42" s="1">
        <f>$A$6*(1-EXP(-Wall_Loss_Prob_20L!U$25*$E42))*V$13^2/Wall_Loss_Prob_20L!U$25</f>
        <v>29.758897989453111</v>
      </c>
      <c r="W42" s="1">
        <f>$A$6*(1-EXP(-Wall_Loss_Prob_20L!V$25*$E42))*W$13^2/Wall_Loss_Prob_20L!V$25</f>
        <v>31.531939639755862</v>
      </c>
      <c r="X42" s="1">
        <f>$A$6*(1-EXP(-Wall_Loss_Prob_20L!W$25*$E42))*X$13^2/Wall_Loss_Prob_20L!W$25</f>
        <v>33.293329081525378</v>
      </c>
      <c r="Y42" s="1">
        <f>$A$6*(1-EXP(-Wall_Loss_Prob_20L!X$25*$E42))*Y$13^2/Wall_Loss_Prob_20L!X$25</f>
        <v>35.036461330500515</v>
      </c>
      <c r="Z42" s="1">
        <f>$A$6*(1-EXP(-Wall_Loss_Prob_20L!Y$25*$E42))*Z$13^2/Wall_Loss_Prob_20L!Y$25</f>
        <v>36.73743044222411</v>
      </c>
      <c r="AA42" s="1">
        <f>$A$6*(1-EXP(-Wall_Loss_Prob_20L!Z$25*$E42))*AA$13^2/Wall_Loss_Prob_20L!Z$25</f>
        <v>37.836477577717567</v>
      </c>
      <c r="AC42" s="1">
        <f t="shared" si="2"/>
        <v>436.02727968494628</v>
      </c>
    </row>
    <row r="43" spans="5:29" x14ac:dyDescent="0.15">
      <c r="E43" s="1">
        <f t="shared" si="3"/>
        <v>1350</v>
      </c>
      <c r="F43" s="1">
        <f>$A$6*(1-EXP(-Wall_Loss_Prob_20L!E$25*$E43))*F$13^2/Wall_Loss_Prob_20L!E$25</f>
        <v>1.1206815803017962</v>
      </c>
      <c r="G43" s="1">
        <f>$A$6*(1-EXP(-Wall_Loss_Prob_20L!F$25*$E43))*G$13^2/Wall_Loss_Prob_20L!F$25</f>
        <v>2.8063468345819524</v>
      </c>
      <c r="H43" s="1">
        <f>$A$6*(1-EXP(-Wall_Loss_Prob_20L!G$25*$E43))*H$13^2/Wall_Loss_Prob_20L!G$25</f>
        <v>4.5672532452062393</v>
      </c>
      <c r="I43" s="1">
        <f>$A$6*(1-EXP(-Wall_Loss_Prob_20L!H$25*$E43))*I$13^2/Wall_Loss_Prob_20L!H$25</f>
        <v>6.3545226855953656</v>
      </c>
      <c r="J43" s="1">
        <f>$A$6*(1-EXP(-Wall_Loss_Prob_20L!I$25*$E43))*J$13^2/Wall_Loss_Prob_20L!I$25</f>
        <v>8.1538813613166585</v>
      </c>
      <c r="K43" s="1">
        <f>$A$6*(1-EXP(-Wall_Loss_Prob_20L!J$25*$E43))*K$13^2/Wall_Loss_Prob_20L!J$25</f>
        <v>9.9590104371488337</v>
      </c>
      <c r="L43" s="1">
        <f>$A$6*(1-EXP(-Wall_Loss_Prob_20L!K$25*$E43))*L$13^2/Wall_Loss_Prob_20L!K$25</f>
        <v>11.766735364628008</v>
      </c>
      <c r="M43" s="1">
        <f>$A$6*(1-EXP(-Wall_Loss_Prob_20L!L$25*$E43))*M$13^2/Wall_Loss_Prob_20L!L$25</f>
        <v>13.575276773948531</v>
      </c>
      <c r="N43" s="1">
        <f>$A$6*(1-EXP(-Wall_Loss_Prob_20L!M$25*$E43))*N$13^2/Wall_Loss_Prob_20L!M$25</f>
        <v>15.38352010072655</v>
      </c>
      <c r="O43" s="1">
        <f>$A$6*(1-EXP(-Wall_Loss_Prob_20L!N$25*$E43))*O$13^2/Wall_Loss_Prob_20L!N$25</f>
        <v>17.190683319913536</v>
      </c>
      <c r="P43" s="1">
        <f>$A$6*(1-EXP(-Wall_Loss_Prob_20L!O$25*$E43))*P$13^2/Wall_Loss_Prob_20L!O$25</f>
        <v>18.996148869860644</v>
      </c>
      <c r="Q43" s="1">
        <f>$A$6*(1-EXP(-Wall_Loss_Prob_20L!P$25*$E43))*Q$13^2/Wall_Loss_Prob_20L!P$25</f>
        <v>20.799366685699198</v>
      </c>
      <c r="R43" s="1">
        <f>$A$6*(1-EXP(-Wall_Loss_Prob_20L!Q$25*$E43))*R$13^2/Wall_Loss_Prob_20L!Q$25</f>
        <v>22.599787403314409</v>
      </c>
      <c r="S43" s="1">
        <f>$A$6*(1-EXP(-Wall_Loss_Prob_20L!R$25*$E43))*S$13^2/Wall_Loss_Prob_20L!R$25</f>
        <v>24.396804118176853</v>
      </c>
      <c r="T43" s="1">
        <f>$A$6*(1-EXP(-Wall_Loss_Prob_20L!S$25*$E43))*T$13^2/Wall_Loss_Prob_20L!S$25</f>
        <v>26.189686667172069</v>
      </c>
      <c r="U43" s="1">
        <f>$A$6*(1-EXP(-Wall_Loss_Prob_20L!T$25*$E43))*U$13^2/Wall_Loss_Prob_20L!T$25</f>
        <v>27.977489316807809</v>
      </c>
      <c r="V43" s="1">
        <f>$A$6*(1-EXP(-Wall_Loss_Prob_20L!U$25*$E43))*V$13^2/Wall_Loss_Prob_20L!U$25</f>
        <v>29.758897989453111</v>
      </c>
      <c r="W43" s="1">
        <f>$A$6*(1-EXP(-Wall_Loss_Prob_20L!V$25*$E43))*W$13^2/Wall_Loss_Prob_20L!V$25</f>
        <v>31.531939639755862</v>
      </c>
      <c r="X43" s="1">
        <f>$A$6*(1-EXP(-Wall_Loss_Prob_20L!W$25*$E43))*X$13^2/Wall_Loss_Prob_20L!W$25</f>
        <v>33.293329081525378</v>
      </c>
      <c r="Y43" s="1">
        <f>$A$6*(1-EXP(-Wall_Loss_Prob_20L!X$25*$E43))*Y$13^2/Wall_Loss_Prob_20L!X$25</f>
        <v>35.036461330500515</v>
      </c>
      <c r="Z43" s="1">
        <f>$A$6*(1-EXP(-Wall_Loss_Prob_20L!Y$25*$E43))*Z$13^2/Wall_Loss_Prob_20L!Y$25</f>
        <v>36.73743044222411</v>
      </c>
      <c r="AA43" s="1">
        <f>$A$6*(1-EXP(-Wall_Loss_Prob_20L!Z$25*$E43))*AA$13^2/Wall_Loss_Prob_20L!Z$25</f>
        <v>37.836477577717567</v>
      </c>
      <c r="AC43" s="1">
        <f t="shared" si="2"/>
        <v>436.03173082557498</v>
      </c>
    </row>
    <row r="44" spans="5:29" x14ac:dyDescent="0.15">
      <c r="E44" s="1">
        <f t="shared" si="3"/>
        <v>1400</v>
      </c>
      <c r="F44" s="1">
        <f>$A$6*(1-EXP(-Wall_Loss_Prob_20L!E$25*$E44))*F$13^2/Wall_Loss_Prob_20L!E$25</f>
        <v>1.1234057045704058</v>
      </c>
      <c r="G44" s="1">
        <f>$A$6*(1-EXP(-Wall_Loss_Prob_20L!F$25*$E44))*G$13^2/Wall_Loss_Prob_20L!F$25</f>
        <v>2.8071719000401876</v>
      </c>
      <c r="H44" s="1">
        <f>$A$6*(1-EXP(-Wall_Loss_Prob_20L!G$25*$E44))*H$13^2/Wall_Loss_Prob_20L!G$25</f>
        <v>4.5673935181559662</v>
      </c>
      <c r="I44" s="1">
        <f>$A$6*(1-EXP(-Wall_Loss_Prob_20L!H$25*$E44))*I$13^2/Wall_Loss_Prob_20L!H$25</f>
        <v>6.3545414888576373</v>
      </c>
      <c r="J44" s="1">
        <f>$A$6*(1-EXP(-Wall_Loss_Prob_20L!I$25*$E44))*J$13^2/Wall_Loss_Prob_20L!I$25</f>
        <v>8.1538835717662526</v>
      </c>
      <c r="K44" s="1">
        <f>$A$6*(1-EXP(-Wall_Loss_Prob_20L!J$25*$E44))*K$13^2/Wall_Loss_Prob_20L!J$25</f>
        <v>9.9590106760791137</v>
      </c>
      <c r="L44" s="1">
        <f>$A$6*(1-EXP(-Wall_Loss_Prob_20L!K$25*$E44))*L$13^2/Wall_Loss_Prob_20L!K$25</f>
        <v>11.766735388980043</v>
      </c>
      <c r="M44" s="1">
        <f>$A$6*(1-EXP(-Wall_Loss_Prob_20L!L$25*$E44))*M$13^2/Wall_Loss_Prob_20L!L$25</f>
        <v>13.575276776324047</v>
      </c>
      <c r="N44" s="1">
        <f>$A$6*(1-EXP(-Wall_Loss_Prob_20L!M$25*$E44))*N$13^2/Wall_Loss_Prob_20L!M$25</f>
        <v>15.383520100950459</v>
      </c>
      <c r="O44" s="1">
        <f>$A$6*(1-EXP(-Wall_Loss_Prob_20L!N$25*$E44))*O$13^2/Wall_Loss_Prob_20L!N$25</f>
        <v>17.19068331993406</v>
      </c>
      <c r="P44" s="1">
        <f>$A$6*(1-EXP(-Wall_Loss_Prob_20L!O$25*$E44))*P$13^2/Wall_Loss_Prob_20L!O$25</f>
        <v>18.996148869862484</v>
      </c>
      <c r="Q44" s="1">
        <f>$A$6*(1-EXP(-Wall_Loss_Prob_20L!P$25*$E44))*Q$13^2/Wall_Loss_Prob_20L!P$25</f>
        <v>20.799366685699358</v>
      </c>
      <c r="R44" s="1">
        <f>$A$6*(1-EXP(-Wall_Loss_Prob_20L!Q$25*$E44))*R$13^2/Wall_Loss_Prob_20L!Q$25</f>
        <v>22.599787403314426</v>
      </c>
      <c r="S44" s="1">
        <f>$A$6*(1-EXP(-Wall_Loss_Prob_20L!R$25*$E44))*S$13^2/Wall_Loss_Prob_20L!R$25</f>
        <v>24.396804118176856</v>
      </c>
      <c r="T44" s="1">
        <f>$A$6*(1-EXP(-Wall_Loss_Prob_20L!S$25*$E44))*T$13^2/Wall_Loss_Prob_20L!S$25</f>
        <v>26.189686667172069</v>
      </c>
      <c r="U44" s="1">
        <f>$A$6*(1-EXP(-Wall_Loss_Prob_20L!T$25*$E44))*U$13^2/Wall_Loss_Prob_20L!T$25</f>
        <v>27.977489316807809</v>
      </c>
      <c r="V44" s="1">
        <f>$A$6*(1-EXP(-Wall_Loss_Prob_20L!U$25*$E44))*V$13^2/Wall_Loss_Prob_20L!U$25</f>
        <v>29.758897989453111</v>
      </c>
      <c r="W44" s="1">
        <f>$A$6*(1-EXP(-Wall_Loss_Prob_20L!V$25*$E44))*W$13^2/Wall_Loss_Prob_20L!V$25</f>
        <v>31.531939639755862</v>
      </c>
      <c r="X44" s="1">
        <f>$A$6*(1-EXP(-Wall_Loss_Prob_20L!W$25*$E44))*X$13^2/Wall_Loss_Prob_20L!W$25</f>
        <v>33.293329081525378</v>
      </c>
      <c r="Y44" s="1">
        <f>$A$6*(1-EXP(-Wall_Loss_Prob_20L!X$25*$E44))*Y$13^2/Wall_Loss_Prob_20L!X$25</f>
        <v>35.036461330500515</v>
      </c>
      <c r="Z44" s="1">
        <f>$A$6*(1-EXP(-Wall_Loss_Prob_20L!Y$25*$E44))*Z$13^2/Wall_Loss_Prob_20L!Y$25</f>
        <v>36.73743044222411</v>
      </c>
      <c r="AA44" s="1">
        <f>$A$6*(1-EXP(-Wall_Loss_Prob_20L!Z$25*$E44))*AA$13^2/Wall_Loss_Prob_20L!Z$25</f>
        <v>37.836477577717567</v>
      </c>
      <c r="AC44" s="1">
        <f t="shared" si="2"/>
        <v>436.03544156786768</v>
      </c>
    </row>
    <row r="45" spans="5:29" x14ac:dyDescent="0.15">
      <c r="E45" s="1">
        <f t="shared" si="3"/>
        <v>1450</v>
      </c>
      <c r="F45" s="1">
        <f>$A$6*(1-EXP(-Wall_Loss_Prob_20L!E$25*$E45))*F$13^2/Wall_Loss_Prob_20L!E$25</f>
        <v>1.1257486271381392</v>
      </c>
      <c r="G45" s="1">
        <f>$A$6*(1-EXP(-Wall_Loss_Prob_20L!F$25*$E45))*G$13^2/Wall_Loss_Prob_20L!F$25</f>
        <v>2.8078179092394171</v>
      </c>
      <c r="H45" s="1">
        <f>$A$6*(1-EXP(-Wall_Loss_Prob_20L!G$25*$E45))*H$13^2/Wall_Loss_Prob_20L!G$25</f>
        <v>4.5674934949524175</v>
      </c>
      <c r="I45" s="1">
        <f>$A$6*(1-EXP(-Wall_Loss_Prob_20L!H$25*$E45))*I$13^2/Wall_Loss_Prob_20L!H$25</f>
        <v>6.3545536868501156</v>
      </c>
      <c r="J45" s="1">
        <f>$A$6*(1-EXP(-Wall_Loss_Prob_20L!I$25*$E45))*J$13^2/Wall_Loss_Prob_20L!I$25</f>
        <v>8.1538848767927163</v>
      </c>
      <c r="K45" s="1">
        <f>$A$6*(1-EXP(-Wall_Loss_Prob_20L!J$25*$E45))*K$13^2/Wall_Loss_Prob_20L!J$25</f>
        <v>9.9590108044437766</v>
      </c>
      <c r="L45" s="1">
        <f>$A$6*(1-EXP(-Wall_Loss_Prob_20L!K$25*$E45))*L$13^2/Wall_Loss_Prob_20L!K$25</f>
        <v>11.766735400884107</v>
      </c>
      <c r="M45" s="1">
        <f>$A$6*(1-EXP(-Wall_Loss_Prob_20L!L$25*$E45))*M$13^2/Wall_Loss_Prob_20L!L$25</f>
        <v>13.575276777380504</v>
      </c>
      <c r="N45" s="1">
        <f>$A$6*(1-EXP(-Wall_Loss_Prob_20L!M$25*$E45))*N$13^2/Wall_Loss_Prob_20L!M$25</f>
        <v>15.383520101041047</v>
      </c>
      <c r="O45" s="1">
        <f>$A$6*(1-EXP(-Wall_Loss_Prob_20L!N$25*$E45))*O$13^2/Wall_Loss_Prob_20L!N$25</f>
        <v>17.190683319941613</v>
      </c>
      <c r="P45" s="1">
        <f>$A$6*(1-EXP(-Wall_Loss_Prob_20L!O$25*$E45))*P$13^2/Wall_Loss_Prob_20L!O$25</f>
        <v>18.996148869863095</v>
      </c>
      <c r="Q45" s="1">
        <f>$A$6*(1-EXP(-Wall_Loss_Prob_20L!P$25*$E45))*Q$13^2/Wall_Loss_Prob_20L!P$25</f>
        <v>20.799366685699411</v>
      </c>
      <c r="R45" s="1">
        <f>$A$6*(1-EXP(-Wall_Loss_Prob_20L!Q$25*$E45))*R$13^2/Wall_Loss_Prob_20L!Q$25</f>
        <v>22.599787403314426</v>
      </c>
      <c r="S45" s="1">
        <f>$A$6*(1-EXP(-Wall_Loss_Prob_20L!R$25*$E45))*S$13^2/Wall_Loss_Prob_20L!R$25</f>
        <v>24.396804118176856</v>
      </c>
      <c r="T45" s="1">
        <f>$A$6*(1-EXP(-Wall_Loss_Prob_20L!S$25*$E45))*T$13^2/Wall_Loss_Prob_20L!S$25</f>
        <v>26.189686667172069</v>
      </c>
      <c r="U45" s="1">
        <f>$A$6*(1-EXP(-Wall_Loss_Prob_20L!T$25*$E45))*U$13^2/Wall_Loss_Prob_20L!T$25</f>
        <v>27.977489316807809</v>
      </c>
      <c r="V45" s="1">
        <f>$A$6*(1-EXP(-Wall_Loss_Prob_20L!U$25*$E45))*V$13^2/Wall_Loss_Prob_20L!U$25</f>
        <v>29.758897989453111</v>
      </c>
      <c r="W45" s="1">
        <f>$A$6*(1-EXP(-Wall_Loss_Prob_20L!V$25*$E45))*W$13^2/Wall_Loss_Prob_20L!V$25</f>
        <v>31.531939639755862</v>
      </c>
      <c r="X45" s="1">
        <f>$A$6*(1-EXP(-Wall_Loss_Prob_20L!W$25*$E45))*X$13^2/Wall_Loss_Prob_20L!W$25</f>
        <v>33.293329081525378</v>
      </c>
      <c r="Y45" s="1">
        <f>$A$6*(1-EXP(-Wall_Loss_Prob_20L!X$25*$E45))*Y$13^2/Wall_Loss_Prob_20L!X$25</f>
        <v>35.036461330500515</v>
      </c>
      <c r="Z45" s="1">
        <f>$A$6*(1-EXP(-Wall_Loss_Prob_20L!Y$25*$E45))*Z$13^2/Wall_Loss_Prob_20L!Y$25</f>
        <v>36.73743044222411</v>
      </c>
      <c r="AA45" s="1">
        <f>$A$6*(1-EXP(-Wall_Loss_Prob_20L!Z$25*$E45))*AA$13^2/Wall_Loss_Prob_20L!Z$25</f>
        <v>37.836477577717567</v>
      </c>
      <c r="AC45" s="1">
        <f t="shared" si="2"/>
        <v>436.03854412087401</v>
      </c>
    </row>
    <row r="46" spans="5:29" x14ac:dyDescent="0.15">
      <c r="E46" s="1">
        <f t="shared" si="3"/>
        <v>1500</v>
      </c>
      <c r="F46" s="1">
        <f>$A$6*(1-EXP(-Wall_Loss_Prob_20L!E$25*$E46))*F$13^2/Wall_Loss_Prob_20L!E$25</f>
        <v>1.1277636916569089</v>
      </c>
      <c r="G46" s="1">
        <f>$A$6*(1-EXP(-Wall_Loss_Prob_20L!F$25*$E46))*G$13^2/Wall_Loss_Prob_20L!F$25</f>
        <v>2.8083237210890393</v>
      </c>
      <c r="H46" s="1">
        <f>$A$6*(1-EXP(-Wall_Loss_Prob_20L!G$25*$E46))*H$13^2/Wall_Loss_Prob_20L!G$25</f>
        <v>4.5675647514551727</v>
      </c>
      <c r="I46" s="1">
        <f>$A$6*(1-EXP(-Wall_Loss_Prob_20L!H$25*$E46))*I$13^2/Wall_Loss_Prob_20L!H$25</f>
        <v>6.3545615998929907</v>
      </c>
      <c r="J46" s="1">
        <f>$A$6*(1-EXP(-Wall_Loss_Prob_20L!I$25*$E46))*J$13^2/Wall_Loss_Prob_20L!I$25</f>
        <v>8.1538856472667742</v>
      </c>
      <c r="K46" s="1">
        <f>$A$6*(1-EXP(-Wall_Loss_Prob_20L!J$25*$E46))*K$13^2/Wall_Loss_Prob_20L!J$25</f>
        <v>9.9590108734073564</v>
      </c>
      <c r="L46" s="1">
        <f>$A$6*(1-EXP(-Wall_Loss_Prob_20L!K$25*$E46))*L$13^2/Wall_Loss_Prob_20L!K$25</f>
        <v>11.766735406703196</v>
      </c>
      <c r="M46" s="1">
        <f>$A$6*(1-EXP(-Wall_Loss_Prob_20L!L$25*$E46))*M$13^2/Wall_Loss_Prob_20L!L$25</f>
        <v>13.575276777850334</v>
      </c>
      <c r="N46" s="1">
        <f>$A$6*(1-EXP(-Wall_Loss_Prob_20L!M$25*$E46))*N$13^2/Wall_Loss_Prob_20L!M$25</f>
        <v>15.383520101077689</v>
      </c>
      <c r="O46" s="1">
        <f>$A$6*(1-EXP(-Wall_Loss_Prob_20L!N$25*$E46))*O$13^2/Wall_Loss_Prob_20L!N$25</f>
        <v>17.190683319944391</v>
      </c>
      <c r="P46" s="1">
        <f>$A$6*(1-EXP(-Wall_Loss_Prob_20L!O$25*$E46))*P$13^2/Wall_Loss_Prob_20L!O$25</f>
        <v>18.996148869863305</v>
      </c>
      <c r="Q46" s="1">
        <f>$A$6*(1-EXP(-Wall_Loss_Prob_20L!P$25*$E46))*Q$13^2/Wall_Loss_Prob_20L!P$25</f>
        <v>20.799366685699422</v>
      </c>
      <c r="R46" s="1">
        <f>$A$6*(1-EXP(-Wall_Loss_Prob_20L!Q$25*$E46))*R$13^2/Wall_Loss_Prob_20L!Q$25</f>
        <v>22.59978740331443</v>
      </c>
      <c r="S46" s="1">
        <f>$A$6*(1-EXP(-Wall_Loss_Prob_20L!R$25*$E46))*S$13^2/Wall_Loss_Prob_20L!R$25</f>
        <v>24.396804118176856</v>
      </c>
      <c r="T46" s="1">
        <f>$A$6*(1-EXP(-Wall_Loss_Prob_20L!S$25*$E46))*T$13^2/Wall_Loss_Prob_20L!S$25</f>
        <v>26.189686667172069</v>
      </c>
      <c r="U46" s="1">
        <f>$A$6*(1-EXP(-Wall_Loss_Prob_20L!T$25*$E46))*U$13^2/Wall_Loss_Prob_20L!T$25</f>
        <v>27.977489316807809</v>
      </c>
      <c r="V46" s="1">
        <f>$A$6*(1-EXP(-Wall_Loss_Prob_20L!U$25*$E46))*V$13^2/Wall_Loss_Prob_20L!U$25</f>
        <v>29.758897989453111</v>
      </c>
      <c r="W46" s="1">
        <f>$A$6*(1-EXP(-Wall_Loss_Prob_20L!V$25*$E46))*W$13^2/Wall_Loss_Prob_20L!V$25</f>
        <v>31.531939639755862</v>
      </c>
      <c r="X46" s="1">
        <f>$A$6*(1-EXP(-Wall_Loss_Prob_20L!W$25*$E46))*X$13^2/Wall_Loss_Prob_20L!W$25</f>
        <v>33.293329081525378</v>
      </c>
      <c r="Y46" s="1">
        <f>$A$6*(1-EXP(-Wall_Loss_Prob_20L!X$25*$E46))*Y$13^2/Wall_Loss_Prob_20L!X$25</f>
        <v>35.036461330500515</v>
      </c>
      <c r="Z46" s="1">
        <f>$A$6*(1-EXP(-Wall_Loss_Prob_20L!Y$25*$E46))*Z$13^2/Wall_Loss_Prob_20L!Y$25</f>
        <v>36.73743044222411</v>
      </c>
      <c r="AA46" s="1">
        <f>$A$6*(1-EXP(-Wall_Loss_Prob_20L!Z$25*$E46))*AA$13^2/Wall_Loss_Prob_20L!Z$25</f>
        <v>37.836477577717567</v>
      </c>
      <c r="AC46" s="1">
        <f t="shared" si="2"/>
        <v>436.04114501255424</v>
      </c>
    </row>
    <row r="47" spans="5:29" x14ac:dyDescent="0.15">
      <c r="E47" s="1">
        <f t="shared" si="3"/>
        <v>1550</v>
      </c>
      <c r="F47" s="1">
        <f>$A$6*(1-EXP(-Wall_Loss_Prob_20L!E$25*$E47))*F$13^2/Wall_Loss_Prob_20L!E$25</f>
        <v>1.129496777107843</v>
      </c>
      <c r="G47" s="1">
        <f>$A$6*(1-EXP(-Wall_Loss_Prob_20L!F$25*$E47))*G$13^2/Wall_Loss_Prob_20L!F$25</f>
        <v>2.8087197613118779</v>
      </c>
      <c r="H47" s="1">
        <f>$A$6*(1-EXP(-Wall_Loss_Prob_20L!G$25*$E47))*H$13^2/Wall_Loss_Prob_20L!G$25</f>
        <v>4.5676155381313341</v>
      </c>
      <c r="I47" s="1">
        <f>$A$6*(1-EXP(-Wall_Loss_Prob_20L!H$25*$E47))*I$13^2/Wall_Loss_Prob_20L!H$25</f>
        <v>6.3545667332169886</v>
      </c>
      <c r="J47" s="1">
        <f>$A$6*(1-EXP(-Wall_Loss_Prob_20L!I$25*$E47))*J$13^2/Wall_Loss_Prob_20L!I$25</f>
        <v>8.1538861021466502</v>
      </c>
      <c r="K47" s="1">
        <f>$A$6*(1-EXP(-Wall_Loss_Prob_20L!J$25*$E47))*K$13^2/Wall_Loss_Prob_20L!J$25</f>
        <v>9.9590109104578577</v>
      </c>
      <c r="L47" s="1">
        <f>$A$6*(1-EXP(-Wall_Loss_Prob_20L!K$25*$E47))*L$13^2/Wall_Loss_Prob_20L!K$25</f>
        <v>11.766735409547753</v>
      </c>
      <c r="M47" s="1">
        <f>$A$6*(1-EXP(-Wall_Loss_Prob_20L!L$25*$E47))*M$13^2/Wall_Loss_Prob_20L!L$25</f>
        <v>13.575276778059283</v>
      </c>
      <c r="N47" s="1">
        <f>$A$6*(1-EXP(-Wall_Loss_Prob_20L!M$25*$E47))*N$13^2/Wall_Loss_Prob_20L!M$25</f>
        <v>15.383520101092516</v>
      </c>
      <c r="O47" s="1">
        <f>$A$6*(1-EXP(-Wall_Loss_Prob_20L!N$25*$E47))*O$13^2/Wall_Loss_Prob_20L!N$25</f>
        <v>17.190683319945411</v>
      </c>
      <c r="P47" s="1">
        <f>$A$6*(1-EXP(-Wall_Loss_Prob_20L!O$25*$E47))*P$13^2/Wall_Loss_Prob_20L!O$25</f>
        <v>18.996148869863372</v>
      </c>
      <c r="Q47" s="1">
        <f>$A$6*(1-EXP(-Wall_Loss_Prob_20L!P$25*$E47))*Q$13^2/Wall_Loss_Prob_20L!P$25</f>
        <v>20.799366685699425</v>
      </c>
      <c r="R47" s="1">
        <f>$A$6*(1-EXP(-Wall_Loss_Prob_20L!Q$25*$E47))*R$13^2/Wall_Loss_Prob_20L!Q$25</f>
        <v>22.59978740331443</v>
      </c>
      <c r="S47" s="1">
        <f>$A$6*(1-EXP(-Wall_Loss_Prob_20L!R$25*$E47))*S$13^2/Wall_Loss_Prob_20L!R$25</f>
        <v>24.396804118176856</v>
      </c>
      <c r="T47" s="1">
        <f>$A$6*(1-EXP(-Wall_Loss_Prob_20L!S$25*$E47))*T$13^2/Wall_Loss_Prob_20L!S$25</f>
        <v>26.189686667172069</v>
      </c>
      <c r="U47" s="1">
        <f>$A$6*(1-EXP(-Wall_Loss_Prob_20L!T$25*$E47))*U$13^2/Wall_Loss_Prob_20L!T$25</f>
        <v>27.977489316807809</v>
      </c>
      <c r="V47" s="1">
        <f>$A$6*(1-EXP(-Wall_Loss_Prob_20L!U$25*$E47))*V$13^2/Wall_Loss_Prob_20L!U$25</f>
        <v>29.758897989453111</v>
      </c>
      <c r="W47" s="1">
        <f>$A$6*(1-EXP(-Wall_Loss_Prob_20L!V$25*$E47))*W$13^2/Wall_Loss_Prob_20L!V$25</f>
        <v>31.531939639755862</v>
      </c>
      <c r="X47" s="1">
        <f>$A$6*(1-EXP(-Wall_Loss_Prob_20L!W$25*$E47))*X$13^2/Wall_Loss_Prob_20L!W$25</f>
        <v>33.293329081525378</v>
      </c>
      <c r="Y47" s="1">
        <f>$A$6*(1-EXP(-Wall_Loss_Prob_20L!X$25*$E47))*Y$13^2/Wall_Loss_Prob_20L!X$25</f>
        <v>35.036461330500515</v>
      </c>
      <c r="Z47" s="1">
        <f>$A$6*(1-EXP(-Wall_Loss_Prob_20L!Y$25*$E47))*Z$13^2/Wall_Loss_Prob_20L!Y$25</f>
        <v>36.73743044222411</v>
      </c>
      <c r="AA47" s="1">
        <f>$A$6*(1-EXP(-Wall_Loss_Prob_20L!Z$25*$E47))*AA$13^2/Wall_Loss_Prob_20L!Z$25</f>
        <v>37.836477577717567</v>
      </c>
      <c r="AC47" s="1">
        <f t="shared" ref="AC47:AC76" si="4">SUM(F47:AA47)</f>
        <v>436.04333055322797</v>
      </c>
    </row>
    <row r="48" spans="5:29" x14ac:dyDescent="0.15">
      <c r="E48" s="1">
        <f t="shared" si="3"/>
        <v>1600</v>
      </c>
      <c r="F48" s="1">
        <f>$A$6*(1-EXP(-Wall_Loss_Prob_20L!E$25*$E48))*F$13^2/Wall_Loss_Prob_20L!E$25</f>
        <v>1.1309873423737504</v>
      </c>
      <c r="G48" s="1">
        <f>$A$6*(1-EXP(-Wall_Loss_Prob_20L!F$25*$E48))*G$13^2/Wall_Loss_Prob_20L!F$25</f>
        <v>2.8090298526199851</v>
      </c>
      <c r="H48" s="1">
        <f>$A$6*(1-EXP(-Wall_Loss_Prob_20L!G$25*$E48))*H$13^2/Wall_Loss_Prob_20L!G$25</f>
        <v>4.5676517353396688</v>
      </c>
      <c r="I48" s="1">
        <f>$A$6*(1-EXP(-Wall_Loss_Prob_20L!H$25*$E48))*I$13^2/Wall_Loss_Prob_20L!H$25</f>
        <v>6.3545700632906019</v>
      </c>
      <c r="J48" s="1">
        <f>$A$6*(1-EXP(-Wall_Loss_Prob_20L!I$25*$E48))*J$13^2/Wall_Loss_Prob_20L!I$25</f>
        <v>8.1538863707030007</v>
      </c>
      <c r="K48" s="1">
        <f>$A$6*(1-EXP(-Wall_Loss_Prob_20L!J$25*$E48))*K$13^2/Wall_Loss_Prob_20L!J$25</f>
        <v>9.9590109303631422</v>
      </c>
      <c r="L48" s="1">
        <f>$A$6*(1-EXP(-Wall_Loss_Prob_20L!K$25*$E48))*L$13^2/Wall_Loss_Prob_20L!K$25</f>
        <v>11.766735410938265</v>
      </c>
      <c r="M48" s="1">
        <f>$A$6*(1-EXP(-Wall_Loss_Prob_20L!L$25*$E48))*M$13^2/Wall_Loss_Prob_20L!L$25</f>
        <v>13.575276778152206</v>
      </c>
      <c r="N48" s="1">
        <f>$A$6*(1-EXP(-Wall_Loss_Prob_20L!M$25*$E48))*N$13^2/Wall_Loss_Prob_20L!M$25</f>
        <v>15.383520101098512</v>
      </c>
      <c r="O48" s="1">
        <f>$A$6*(1-EXP(-Wall_Loss_Prob_20L!N$25*$E48))*O$13^2/Wall_Loss_Prob_20L!N$25</f>
        <v>17.190683319945791</v>
      </c>
      <c r="P48" s="1">
        <f>$A$6*(1-EXP(-Wall_Loss_Prob_20L!O$25*$E48))*P$13^2/Wall_Loss_Prob_20L!O$25</f>
        <v>18.996148869863397</v>
      </c>
      <c r="Q48" s="1">
        <f>$A$6*(1-EXP(-Wall_Loss_Prob_20L!P$25*$E48))*Q$13^2/Wall_Loss_Prob_20L!P$25</f>
        <v>20.799366685699429</v>
      </c>
      <c r="R48" s="1">
        <f>$A$6*(1-EXP(-Wall_Loss_Prob_20L!Q$25*$E48))*R$13^2/Wall_Loss_Prob_20L!Q$25</f>
        <v>22.59978740331443</v>
      </c>
      <c r="S48" s="1">
        <f>$A$6*(1-EXP(-Wall_Loss_Prob_20L!R$25*$E48))*S$13^2/Wall_Loss_Prob_20L!R$25</f>
        <v>24.396804118176856</v>
      </c>
      <c r="T48" s="1">
        <f>$A$6*(1-EXP(-Wall_Loss_Prob_20L!S$25*$E48))*T$13^2/Wall_Loss_Prob_20L!S$25</f>
        <v>26.189686667172069</v>
      </c>
      <c r="U48" s="1">
        <f>$A$6*(1-EXP(-Wall_Loss_Prob_20L!T$25*$E48))*U$13^2/Wall_Loss_Prob_20L!T$25</f>
        <v>27.977489316807809</v>
      </c>
      <c r="V48" s="1">
        <f>$A$6*(1-EXP(-Wall_Loss_Prob_20L!U$25*$E48))*V$13^2/Wall_Loss_Prob_20L!U$25</f>
        <v>29.758897989453111</v>
      </c>
      <c r="W48" s="1">
        <f>$A$6*(1-EXP(-Wall_Loss_Prob_20L!V$25*$E48))*W$13^2/Wall_Loss_Prob_20L!V$25</f>
        <v>31.531939639755862</v>
      </c>
      <c r="X48" s="1">
        <f>$A$6*(1-EXP(-Wall_Loss_Prob_20L!W$25*$E48))*X$13^2/Wall_Loss_Prob_20L!W$25</f>
        <v>33.293329081525378</v>
      </c>
      <c r="Y48" s="1">
        <f>$A$6*(1-EXP(-Wall_Loss_Prob_20L!X$25*$E48))*Y$13^2/Wall_Loss_Prob_20L!X$25</f>
        <v>35.036461330500515</v>
      </c>
      <c r="Z48" s="1">
        <f>$A$6*(1-EXP(-Wall_Loss_Prob_20L!Y$25*$E48))*Z$13^2/Wall_Loss_Prob_20L!Y$25</f>
        <v>36.73743044222411</v>
      </c>
      <c r="AA48" s="1">
        <f>$A$6*(1-EXP(-Wall_Loss_Prob_20L!Z$25*$E48))*AA$13^2/Wall_Loss_Prob_20L!Z$25</f>
        <v>37.836477577717567</v>
      </c>
      <c r="AC48" s="1">
        <f t="shared" si="4"/>
        <v>436.04517102703539</v>
      </c>
    </row>
    <row r="49" spans="5:29" x14ac:dyDescent="0.15">
      <c r="E49" s="1">
        <f t="shared" si="3"/>
        <v>1650</v>
      </c>
      <c r="F49" s="1">
        <f>$A$6*(1-EXP(-Wall_Loss_Prob_20L!E$25*$E49))*F$13^2/Wall_Loss_Prob_20L!E$25</f>
        <v>1.1322693246388091</v>
      </c>
      <c r="G49" s="1">
        <f>$A$6*(1-EXP(-Wall_Loss_Prob_20L!F$25*$E49))*G$13^2/Wall_Loss_Prob_20L!F$25</f>
        <v>2.8092726477044709</v>
      </c>
      <c r="H49" s="1">
        <f>$A$6*(1-EXP(-Wall_Loss_Prob_20L!G$25*$E49))*H$13^2/Wall_Loss_Prob_20L!G$25</f>
        <v>4.5676775341906719</v>
      </c>
      <c r="I49" s="1">
        <f>$A$6*(1-EXP(-Wall_Loss_Prob_20L!H$25*$E49))*I$13^2/Wall_Loss_Prob_20L!H$25</f>
        <v>6.354572223565361</v>
      </c>
      <c r="J49" s="1">
        <f>$A$6*(1-EXP(-Wall_Loss_Prob_20L!I$25*$E49))*J$13^2/Wall_Loss_Prob_20L!I$25</f>
        <v>8.1538865292558782</v>
      </c>
      <c r="K49" s="1">
        <f>$A$6*(1-EXP(-Wall_Loss_Prob_20L!J$25*$E49))*K$13^2/Wall_Loss_Prob_20L!J$25</f>
        <v>9.959010941057203</v>
      </c>
      <c r="L49" s="1">
        <f>$A$6*(1-EXP(-Wall_Loss_Prob_20L!K$25*$E49))*L$13^2/Wall_Loss_Prob_20L!K$25</f>
        <v>11.766735411617992</v>
      </c>
      <c r="M49" s="1">
        <f>$A$6*(1-EXP(-Wall_Loss_Prob_20L!L$25*$E49))*M$13^2/Wall_Loss_Prob_20L!L$25</f>
        <v>13.575276778193532</v>
      </c>
      <c r="N49" s="1">
        <f>$A$6*(1-EXP(-Wall_Loss_Prob_20L!M$25*$E49))*N$13^2/Wall_Loss_Prob_20L!M$25</f>
        <v>15.383520101100938</v>
      </c>
      <c r="O49" s="1">
        <f>$A$6*(1-EXP(-Wall_Loss_Prob_20L!N$25*$E49))*O$13^2/Wall_Loss_Prob_20L!N$25</f>
        <v>17.190683319945929</v>
      </c>
      <c r="P49" s="1">
        <f>$A$6*(1-EXP(-Wall_Loss_Prob_20L!O$25*$E49))*P$13^2/Wall_Loss_Prob_20L!O$25</f>
        <v>18.996148869863404</v>
      </c>
      <c r="Q49" s="1">
        <f>$A$6*(1-EXP(-Wall_Loss_Prob_20L!P$25*$E49))*Q$13^2/Wall_Loss_Prob_20L!P$25</f>
        <v>20.799366685699429</v>
      </c>
      <c r="R49" s="1">
        <f>$A$6*(1-EXP(-Wall_Loss_Prob_20L!Q$25*$E49))*R$13^2/Wall_Loss_Prob_20L!Q$25</f>
        <v>22.59978740331443</v>
      </c>
      <c r="S49" s="1">
        <f>$A$6*(1-EXP(-Wall_Loss_Prob_20L!R$25*$E49))*S$13^2/Wall_Loss_Prob_20L!R$25</f>
        <v>24.396804118176856</v>
      </c>
      <c r="T49" s="1">
        <f>$A$6*(1-EXP(-Wall_Loss_Prob_20L!S$25*$E49))*T$13^2/Wall_Loss_Prob_20L!S$25</f>
        <v>26.189686667172069</v>
      </c>
      <c r="U49" s="1">
        <f>$A$6*(1-EXP(-Wall_Loss_Prob_20L!T$25*$E49))*U$13^2/Wall_Loss_Prob_20L!T$25</f>
        <v>27.977489316807809</v>
      </c>
      <c r="V49" s="1">
        <f>$A$6*(1-EXP(-Wall_Loss_Prob_20L!U$25*$E49))*V$13^2/Wall_Loss_Prob_20L!U$25</f>
        <v>29.758897989453111</v>
      </c>
      <c r="W49" s="1">
        <f>$A$6*(1-EXP(-Wall_Loss_Prob_20L!V$25*$E49))*W$13^2/Wall_Loss_Prob_20L!V$25</f>
        <v>31.531939639755862</v>
      </c>
      <c r="X49" s="1">
        <f>$A$6*(1-EXP(-Wall_Loss_Prob_20L!W$25*$E49))*X$13^2/Wall_Loss_Prob_20L!W$25</f>
        <v>33.293329081525378</v>
      </c>
      <c r="Y49" s="1">
        <f>$A$6*(1-EXP(-Wall_Loss_Prob_20L!X$25*$E49))*Y$13^2/Wall_Loss_Prob_20L!X$25</f>
        <v>35.036461330500515</v>
      </c>
      <c r="Z49" s="1">
        <f>$A$6*(1-EXP(-Wall_Loss_Prob_20L!Y$25*$E49))*Z$13^2/Wall_Loss_Prob_20L!Y$25</f>
        <v>36.73743044222411</v>
      </c>
      <c r="AA49" s="1">
        <f>$A$6*(1-EXP(-Wall_Loss_Prob_20L!Z$25*$E49))*AA$13^2/Wall_Loss_Prob_20L!Z$25</f>
        <v>37.836477577717567</v>
      </c>
      <c r="AC49" s="1">
        <f t="shared" si="4"/>
        <v>436.0467239334813</v>
      </c>
    </row>
    <row r="50" spans="5:29" x14ac:dyDescent="0.15">
      <c r="E50" s="1">
        <f t="shared" ref="E50:E76" si="5">$E49+$A$12</f>
        <v>1700</v>
      </c>
      <c r="F50" s="1">
        <f>$A$6*(1-EXP(-Wall_Loss_Prob_20L!E$25*$E50))*F$13^2/Wall_Loss_Prob_20L!E$25</f>
        <v>1.1333719120702455</v>
      </c>
      <c r="G50" s="1">
        <f>$A$6*(1-EXP(-Wall_Loss_Prob_20L!F$25*$E50))*G$13^2/Wall_Loss_Prob_20L!F$25</f>
        <v>2.8094627512369117</v>
      </c>
      <c r="H50" s="1">
        <f>$A$6*(1-EXP(-Wall_Loss_Prob_20L!G$25*$E50))*H$13^2/Wall_Loss_Prob_20L!G$25</f>
        <v>4.5676959218162292</v>
      </c>
      <c r="I50" s="1">
        <f>$A$6*(1-EXP(-Wall_Loss_Prob_20L!H$25*$E50))*I$13^2/Wall_Loss_Prob_20L!H$25</f>
        <v>6.3545736249719305</v>
      </c>
      <c r="J50" s="1">
        <f>$A$6*(1-EXP(-Wall_Loss_Prob_20L!I$25*$E50))*J$13^2/Wall_Loss_Prob_20L!I$25</f>
        <v>8.1538866228638494</v>
      </c>
      <c r="K50" s="1">
        <f>$A$6*(1-EXP(-Wall_Loss_Prob_20L!J$25*$E50))*K$13^2/Wall_Loss_Prob_20L!J$25</f>
        <v>9.9590109468025592</v>
      </c>
      <c r="L50" s="1">
        <f>$A$6*(1-EXP(-Wall_Loss_Prob_20L!K$25*$E50))*L$13^2/Wall_Loss_Prob_20L!K$25</f>
        <v>11.766735411950267</v>
      </c>
      <c r="M50" s="1">
        <f>$A$6*(1-EXP(-Wall_Loss_Prob_20L!L$25*$E50))*M$13^2/Wall_Loss_Prob_20L!L$25</f>
        <v>13.57527677821191</v>
      </c>
      <c r="N50" s="1">
        <f>$A$6*(1-EXP(-Wall_Loss_Prob_20L!M$25*$E50))*N$13^2/Wall_Loss_Prob_20L!M$25</f>
        <v>15.383520101101922</v>
      </c>
      <c r="O50" s="1">
        <f>$A$6*(1-EXP(-Wall_Loss_Prob_20L!N$25*$E50))*O$13^2/Wall_Loss_Prob_20L!N$25</f>
        <v>17.190683319945975</v>
      </c>
      <c r="P50" s="1">
        <f>$A$6*(1-EXP(-Wall_Loss_Prob_20L!O$25*$E50))*P$13^2/Wall_Loss_Prob_20L!O$25</f>
        <v>18.996148869863404</v>
      </c>
      <c r="Q50" s="1">
        <f>$A$6*(1-EXP(-Wall_Loss_Prob_20L!P$25*$E50))*Q$13^2/Wall_Loss_Prob_20L!P$25</f>
        <v>20.799366685699429</v>
      </c>
      <c r="R50" s="1">
        <f>$A$6*(1-EXP(-Wall_Loss_Prob_20L!Q$25*$E50))*R$13^2/Wall_Loss_Prob_20L!Q$25</f>
        <v>22.59978740331443</v>
      </c>
      <c r="S50" s="1">
        <f>$A$6*(1-EXP(-Wall_Loss_Prob_20L!R$25*$E50))*S$13^2/Wall_Loss_Prob_20L!R$25</f>
        <v>24.396804118176856</v>
      </c>
      <c r="T50" s="1">
        <f>$A$6*(1-EXP(-Wall_Loss_Prob_20L!S$25*$E50))*T$13^2/Wall_Loss_Prob_20L!S$25</f>
        <v>26.189686667172069</v>
      </c>
      <c r="U50" s="1">
        <f>$A$6*(1-EXP(-Wall_Loss_Prob_20L!T$25*$E50))*U$13^2/Wall_Loss_Prob_20L!T$25</f>
        <v>27.977489316807809</v>
      </c>
      <c r="V50" s="1">
        <f>$A$6*(1-EXP(-Wall_Loss_Prob_20L!U$25*$E50))*V$13^2/Wall_Loss_Prob_20L!U$25</f>
        <v>29.758897989453111</v>
      </c>
      <c r="W50" s="1">
        <f>$A$6*(1-EXP(-Wall_Loss_Prob_20L!V$25*$E50))*W$13^2/Wall_Loss_Prob_20L!V$25</f>
        <v>31.531939639755862</v>
      </c>
      <c r="X50" s="1">
        <f>$A$6*(1-EXP(-Wall_Loss_Prob_20L!W$25*$E50))*X$13^2/Wall_Loss_Prob_20L!W$25</f>
        <v>33.293329081525378</v>
      </c>
      <c r="Y50" s="1">
        <f>$A$6*(1-EXP(-Wall_Loss_Prob_20L!X$25*$E50))*Y$13^2/Wall_Loss_Prob_20L!X$25</f>
        <v>35.036461330500515</v>
      </c>
      <c r="Z50" s="1">
        <f>$A$6*(1-EXP(-Wall_Loss_Prob_20L!Y$25*$E50))*Z$13^2/Wall_Loss_Prob_20L!Y$25</f>
        <v>36.73743044222411</v>
      </c>
      <c r="AA50" s="1">
        <f>$A$6*(1-EXP(-Wall_Loss_Prob_20L!Z$25*$E50))*AA$13^2/Wall_Loss_Prob_20L!Z$25</f>
        <v>37.836477577717567</v>
      </c>
      <c r="AC50" s="1">
        <f t="shared" si="4"/>
        <v>436.0480365131823</v>
      </c>
    </row>
    <row r="51" spans="5:29" x14ac:dyDescent="0.15">
      <c r="E51" s="1">
        <f t="shared" si="5"/>
        <v>1750</v>
      </c>
      <c r="F51" s="1">
        <f>$A$6*(1-EXP(-Wall_Loss_Prob_20L!E$25*$E51))*F$13^2/Wall_Loss_Prob_20L!E$25</f>
        <v>1.1343202083744115</v>
      </c>
      <c r="G51" s="1">
        <f>$A$6*(1-EXP(-Wall_Loss_Prob_20L!F$25*$E51))*G$13^2/Wall_Loss_Prob_20L!F$25</f>
        <v>2.8096115983732664</v>
      </c>
      <c r="H51" s="1">
        <f>$A$6*(1-EXP(-Wall_Loss_Prob_20L!G$25*$E51))*H$13^2/Wall_Loss_Prob_20L!G$25</f>
        <v>4.5677090272360639</v>
      </c>
      <c r="I51" s="1">
        <f>$A$6*(1-EXP(-Wall_Loss_Prob_20L!H$25*$E51))*I$13^2/Wall_Loss_Prob_20L!H$25</f>
        <v>6.3545745340879423</v>
      </c>
      <c r="J51" s="1">
        <f>$A$6*(1-EXP(-Wall_Loss_Prob_20L!I$25*$E51))*J$13^2/Wall_Loss_Prob_20L!I$25</f>
        <v>8.1538866781290231</v>
      </c>
      <c r="K51" s="1">
        <f>$A$6*(1-EXP(-Wall_Loss_Prob_20L!J$25*$E51))*K$13^2/Wall_Loss_Prob_20L!J$25</f>
        <v>9.9590109498892385</v>
      </c>
      <c r="L51" s="1">
        <f>$A$6*(1-EXP(-Wall_Loss_Prob_20L!K$25*$E51))*L$13^2/Wall_Loss_Prob_20L!K$25</f>
        <v>11.766735412112689</v>
      </c>
      <c r="M51" s="1">
        <f>$A$6*(1-EXP(-Wall_Loss_Prob_20L!L$25*$E51))*M$13^2/Wall_Loss_Prob_20L!L$25</f>
        <v>13.575276778220084</v>
      </c>
      <c r="N51" s="1">
        <f>$A$6*(1-EXP(-Wall_Loss_Prob_20L!M$25*$E51))*N$13^2/Wall_Loss_Prob_20L!M$25</f>
        <v>15.383520101102318</v>
      </c>
      <c r="O51" s="1">
        <f>$A$6*(1-EXP(-Wall_Loss_Prob_20L!N$25*$E51))*O$13^2/Wall_Loss_Prob_20L!N$25</f>
        <v>17.190683319945997</v>
      </c>
      <c r="P51" s="1">
        <f>$A$6*(1-EXP(-Wall_Loss_Prob_20L!O$25*$E51))*P$13^2/Wall_Loss_Prob_20L!O$25</f>
        <v>18.996148869863408</v>
      </c>
      <c r="Q51" s="1">
        <f>$A$6*(1-EXP(-Wall_Loss_Prob_20L!P$25*$E51))*Q$13^2/Wall_Loss_Prob_20L!P$25</f>
        <v>20.799366685699429</v>
      </c>
      <c r="R51" s="1">
        <f>$A$6*(1-EXP(-Wall_Loss_Prob_20L!Q$25*$E51))*R$13^2/Wall_Loss_Prob_20L!Q$25</f>
        <v>22.59978740331443</v>
      </c>
      <c r="S51" s="1">
        <f>$A$6*(1-EXP(-Wall_Loss_Prob_20L!R$25*$E51))*S$13^2/Wall_Loss_Prob_20L!R$25</f>
        <v>24.396804118176856</v>
      </c>
      <c r="T51" s="1">
        <f>$A$6*(1-EXP(-Wall_Loss_Prob_20L!S$25*$E51))*T$13^2/Wall_Loss_Prob_20L!S$25</f>
        <v>26.189686667172069</v>
      </c>
      <c r="U51" s="1">
        <f>$A$6*(1-EXP(-Wall_Loss_Prob_20L!T$25*$E51))*U$13^2/Wall_Loss_Prob_20L!T$25</f>
        <v>27.977489316807809</v>
      </c>
      <c r="V51" s="1">
        <f>$A$6*(1-EXP(-Wall_Loss_Prob_20L!U$25*$E51))*V$13^2/Wall_Loss_Prob_20L!U$25</f>
        <v>29.758897989453111</v>
      </c>
      <c r="W51" s="1">
        <f>$A$6*(1-EXP(-Wall_Loss_Prob_20L!V$25*$E51))*W$13^2/Wall_Loss_Prob_20L!V$25</f>
        <v>31.531939639755862</v>
      </c>
      <c r="X51" s="1">
        <f>$A$6*(1-EXP(-Wall_Loss_Prob_20L!W$25*$E51))*X$13^2/Wall_Loss_Prob_20L!W$25</f>
        <v>33.293329081525378</v>
      </c>
      <c r="Y51" s="1">
        <f>$A$6*(1-EXP(-Wall_Loss_Prob_20L!X$25*$E51))*Y$13^2/Wall_Loss_Prob_20L!X$25</f>
        <v>35.036461330500515</v>
      </c>
      <c r="Z51" s="1">
        <f>$A$6*(1-EXP(-Wall_Loss_Prob_20L!Y$25*$E51))*Z$13^2/Wall_Loss_Prob_20L!Y$25</f>
        <v>36.73743044222411</v>
      </c>
      <c r="AA51" s="1">
        <f>$A$6*(1-EXP(-Wall_Loss_Prob_20L!Z$25*$E51))*AA$13^2/Wall_Loss_Prob_20L!Z$25</f>
        <v>37.836477577717567</v>
      </c>
      <c r="AC51" s="1">
        <f t="shared" si="4"/>
        <v>436.04914772968152</v>
      </c>
    </row>
    <row r="52" spans="5:29" x14ac:dyDescent="0.15">
      <c r="E52" s="1">
        <f t="shared" si="5"/>
        <v>1800</v>
      </c>
      <c r="F52" s="1">
        <f>$A$6*(1-EXP(-Wall_Loss_Prob_20L!E$25*$E52))*F$13^2/Wall_Loss_Prob_20L!E$25</f>
        <v>1.1351358043578732</v>
      </c>
      <c r="G52" s="1">
        <f>$A$6*(1-EXP(-Wall_Loss_Prob_20L!F$25*$E52))*G$13^2/Wall_Loss_Prob_20L!F$25</f>
        <v>2.8097281426042771</v>
      </c>
      <c r="H52" s="1">
        <f>$A$6*(1-EXP(-Wall_Loss_Prob_20L!G$25*$E52))*H$13^2/Wall_Loss_Prob_20L!G$25</f>
        <v>4.5677183678672675</v>
      </c>
      <c r="I52" s="1">
        <f>$A$6*(1-EXP(-Wall_Loss_Prob_20L!H$25*$E52))*I$13^2/Wall_Loss_Prob_20L!H$25</f>
        <v>6.3545751238467876</v>
      </c>
      <c r="J52" s="1">
        <f>$A$6*(1-EXP(-Wall_Loss_Prob_20L!I$25*$E52))*J$13^2/Wall_Loss_Prob_20L!I$25</f>
        <v>8.1538867107570052</v>
      </c>
      <c r="K52" s="1">
        <f>$A$6*(1-EXP(-Wall_Loss_Prob_20L!J$25*$E52))*K$13^2/Wall_Loss_Prob_20L!J$25</f>
        <v>9.9590109515475476</v>
      </c>
      <c r="L52" s="1">
        <f>$A$6*(1-EXP(-Wall_Loss_Prob_20L!K$25*$E52))*L$13^2/Wall_Loss_Prob_20L!K$25</f>
        <v>11.766735412192089</v>
      </c>
      <c r="M52" s="1">
        <f>$A$6*(1-EXP(-Wall_Loss_Prob_20L!L$25*$E52))*M$13^2/Wall_Loss_Prob_20L!L$25</f>
        <v>13.575276778223717</v>
      </c>
      <c r="N52" s="1">
        <f>$A$6*(1-EXP(-Wall_Loss_Prob_20L!M$25*$E52))*N$13^2/Wall_Loss_Prob_20L!M$25</f>
        <v>15.383520101102476</v>
      </c>
      <c r="O52" s="1">
        <f>$A$6*(1-EXP(-Wall_Loss_Prob_20L!N$25*$E52))*O$13^2/Wall_Loss_Prob_20L!N$25</f>
        <v>17.190683319946007</v>
      </c>
      <c r="P52" s="1">
        <f>$A$6*(1-EXP(-Wall_Loss_Prob_20L!O$25*$E52))*P$13^2/Wall_Loss_Prob_20L!O$25</f>
        <v>18.996148869863408</v>
      </c>
      <c r="Q52" s="1">
        <f>$A$6*(1-EXP(-Wall_Loss_Prob_20L!P$25*$E52))*Q$13^2/Wall_Loss_Prob_20L!P$25</f>
        <v>20.799366685699429</v>
      </c>
      <c r="R52" s="1">
        <f>$A$6*(1-EXP(-Wall_Loss_Prob_20L!Q$25*$E52))*R$13^2/Wall_Loss_Prob_20L!Q$25</f>
        <v>22.59978740331443</v>
      </c>
      <c r="S52" s="1">
        <f>$A$6*(1-EXP(-Wall_Loss_Prob_20L!R$25*$E52))*S$13^2/Wall_Loss_Prob_20L!R$25</f>
        <v>24.396804118176856</v>
      </c>
      <c r="T52" s="1">
        <f>$A$6*(1-EXP(-Wall_Loss_Prob_20L!S$25*$E52))*T$13^2/Wall_Loss_Prob_20L!S$25</f>
        <v>26.189686667172069</v>
      </c>
      <c r="U52" s="1">
        <f>$A$6*(1-EXP(-Wall_Loss_Prob_20L!T$25*$E52))*U$13^2/Wall_Loss_Prob_20L!T$25</f>
        <v>27.977489316807809</v>
      </c>
      <c r="V52" s="1">
        <f>$A$6*(1-EXP(-Wall_Loss_Prob_20L!U$25*$E52))*V$13^2/Wall_Loss_Prob_20L!U$25</f>
        <v>29.758897989453111</v>
      </c>
      <c r="W52" s="1">
        <f>$A$6*(1-EXP(-Wall_Loss_Prob_20L!V$25*$E52))*W$13^2/Wall_Loss_Prob_20L!V$25</f>
        <v>31.531939639755862</v>
      </c>
      <c r="X52" s="1">
        <f>$A$6*(1-EXP(-Wall_Loss_Prob_20L!W$25*$E52))*X$13^2/Wall_Loss_Prob_20L!W$25</f>
        <v>33.293329081525378</v>
      </c>
      <c r="Y52" s="1">
        <f>$A$6*(1-EXP(-Wall_Loss_Prob_20L!X$25*$E52))*Y$13^2/Wall_Loss_Prob_20L!X$25</f>
        <v>35.036461330500515</v>
      </c>
      <c r="Z52" s="1">
        <f>$A$6*(1-EXP(-Wall_Loss_Prob_20L!Y$25*$E52))*Z$13^2/Wall_Loss_Prob_20L!Y$25</f>
        <v>36.73743044222411</v>
      </c>
      <c r="AA52" s="1">
        <f>$A$6*(1-EXP(-Wall_Loss_Prob_20L!Z$25*$E52))*AA$13^2/Wall_Loss_Prob_20L!Z$25</f>
        <v>37.836477577717567</v>
      </c>
      <c r="AC52" s="1">
        <f t="shared" si="4"/>
        <v>436.05008983465552</v>
      </c>
    </row>
    <row r="53" spans="5:29" x14ac:dyDescent="0.15">
      <c r="E53" s="1">
        <f t="shared" si="5"/>
        <v>1850</v>
      </c>
      <c r="F53" s="1">
        <f>$A$6*(1-EXP(-Wall_Loss_Prob_20L!E$25*$E53))*F$13^2/Wall_Loss_Prob_20L!E$25</f>
        <v>1.1358372695068113</v>
      </c>
      <c r="G53" s="1">
        <f>$A$6*(1-EXP(-Wall_Loss_Prob_20L!F$25*$E53))*G$13^2/Wall_Loss_Prob_20L!F$25</f>
        <v>2.809819394328124</v>
      </c>
      <c r="H53" s="1">
        <f>$A$6*(1-EXP(-Wall_Loss_Prob_20L!G$25*$E53))*H$13^2/Wall_Loss_Prob_20L!G$25</f>
        <v>4.5677250252191399</v>
      </c>
      <c r="I53" s="1">
        <f>$A$6*(1-EXP(-Wall_Loss_Prob_20L!H$25*$E53))*I$13^2/Wall_Loss_Prob_20L!H$25</f>
        <v>6.354575506433271</v>
      </c>
      <c r="J53" s="1">
        <f>$A$6*(1-EXP(-Wall_Loss_Prob_20L!I$25*$E53))*J$13^2/Wall_Loss_Prob_20L!I$25</f>
        <v>8.1538867300202291</v>
      </c>
      <c r="K53" s="1">
        <f>$A$6*(1-EXP(-Wall_Loss_Prob_20L!J$25*$E53))*K$13^2/Wall_Loss_Prob_20L!J$25</f>
        <v>9.9590109524384705</v>
      </c>
      <c r="L53" s="1">
        <f>$A$6*(1-EXP(-Wall_Loss_Prob_20L!K$25*$E53))*L$13^2/Wall_Loss_Prob_20L!K$25</f>
        <v>11.766735412230902</v>
      </c>
      <c r="M53" s="1">
        <f>$A$6*(1-EXP(-Wall_Loss_Prob_20L!L$25*$E53))*M$13^2/Wall_Loss_Prob_20L!L$25</f>
        <v>13.575276778225335</v>
      </c>
      <c r="N53" s="1">
        <f>$A$6*(1-EXP(-Wall_Loss_Prob_20L!M$25*$E53))*N$13^2/Wall_Loss_Prob_20L!M$25</f>
        <v>15.383520101102542</v>
      </c>
      <c r="O53" s="1">
        <f>$A$6*(1-EXP(-Wall_Loss_Prob_20L!N$25*$E53))*O$13^2/Wall_Loss_Prob_20L!N$25</f>
        <v>17.190683319946007</v>
      </c>
      <c r="P53" s="1">
        <f>$A$6*(1-EXP(-Wall_Loss_Prob_20L!O$25*$E53))*P$13^2/Wall_Loss_Prob_20L!O$25</f>
        <v>18.996148869863408</v>
      </c>
      <c r="Q53" s="1">
        <f>$A$6*(1-EXP(-Wall_Loss_Prob_20L!P$25*$E53))*Q$13^2/Wall_Loss_Prob_20L!P$25</f>
        <v>20.799366685699429</v>
      </c>
      <c r="R53" s="1">
        <f>$A$6*(1-EXP(-Wall_Loss_Prob_20L!Q$25*$E53))*R$13^2/Wall_Loss_Prob_20L!Q$25</f>
        <v>22.59978740331443</v>
      </c>
      <c r="S53" s="1">
        <f>$A$6*(1-EXP(-Wall_Loss_Prob_20L!R$25*$E53))*S$13^2/Wall_Loss_Prob_20L!R$25</f>
        <v>24.396804118176856</v>
      </c>
      <c r="T53" s="1">
        <f>$A$6*(1-EXP(-Wall_Loss_Prob_20L!S$25*$E53))*T$13^2/Wall_Loss_Prob_20L!S$25</f>
        <v>26.189686667172069</v>
      </c>
      <c r="U53" s="1">
        <f>$A$6*(1-EXP(-Wall_Loss_Prob_20L!T$25*$E53))*U$13^2/Wall_Loss_Prob_20L!T$25</f>
        <v>27.977489316807809</v>
      </c>
      <c r="V53" s="1">
        <f>$A$6*(1-EXP(-Wall_Loss_Prob_20L!U$25*$E53))*V$13^2/Wall_Loss_Prob_20L!U$25</f>
        <v>29.758897989453111</v>
      </c>
      <c r="W53" s="1">
        <f>$A$6*(1-EXP(-Wall_Loss_Prob_20L!V$25*$E53))*W$13^2/Wall_Loss_Prob_20L!V$25</f>
        <v>31.531939639755862</v>
      </c>
      <c r="X53" s="1">
        <f>$A$6*(1-EXP(-Wall_Loss_Prob_20L!W$25*$E53))*X$13^2/Wall_Loss_Prob_20L!W$25</f>
        <v>33.293329081525378</v>
      </c>
      <c r="Y53" s="1">
        <f>$A$6*(1-EXP(-Wall_Loss_Prob_20L!X$25*$E53))*Y$13^2/Wall_Loss_Prob_20L!X$25</f>
        <v>35.036461330500515</v>
      </c>
      <c r="Z53" s="1">
        <f>$A$6*(1-EXP(-Wall_Loss_Prob_20L!Y$25*$E53))*Z$13^2/Wall_Loss_Prob_20L!Y$25</f>
        <v>36.73743044222411</v>
      </c>
      <c r="AA53" s="1">
        <f>$A$6*(1-EXP(-Wall_Loss_Prob_20L!Z$25*$E53))*AA$13^2/Wall_Loss_Prob_20L!Z$25</f>
        <v>37.836477577717567</v>
      </c>
      <c r="AC53" s="1">
        <f t="shared" si="4"/>
        <v>436.05088961166132</v>
      </c>
    </row>
    <row r="54" spans="5:29" x14ac:dyDescent="0.15">
      <c r="E54" s="1">
        <f t="shared" si="5"/>
        <v>1900</v>
      </c>
      <c r="F54" s="1">
        <f>$A$6*(1-EXP(-Wall_Loss_Prob_20L!E$25*$E54))*F$13^2/Wall_Loss_Prob_20L!E$25</f>
        <v>1.1364405747770088</v>
      </c>
      <c r="G54" s="1">
        <f>$A$6*(1-EXP(-Wall_Loss_Prob_20L!F$25*$E54))*G$13^2/Wall_Loss_Prob_20L!F$25</f>
        <v>2.8098908425416713</v>
      </c>
      <c r="H54" s="1">
        <f>$A$6*(1-EXP(-Wall_Loss_Prob_20L!G$25*$E54))*H$13^2/Wall_Loss_Prob_20L!G$25</f>
        <v>4.5677297701162445</v>
      </c>
      <c r="I54" s="1">
        <f>$A$6*(1-EXP(-Wall_Loss_Prob_20L!H$25*$E54))*I$13^2/Wall_Loss_Prob_20L!H$25</f>
        <v>6.3545757546235562</v>
      </c>
      <c r="J54" s="1">
        <f>$A$6*(1-EXP(-Wall_Loss_Prob_20L!I$25*$E54))*J$13^2/Wall_Loss_Prob_20L!I$25</f>
        <v>8.1538867413930358</v>
      </c>
      <c r="K54" s="1">
        <f>$A$6*(1-EXP(-Wall_Loss_Prob_20L!J$25*$E54))*K$13^2/Wall_Loss_Prob_20L!J$25</f>
        <v>9.9590109529171151</v>
      </c>
      <c r="L54" s="1">
        <f>$A$6*(1-EXP(-Wall_Loss_Prob_20L!K$25*$E54))*L$13^2/Wall_Loss_Prob_20L!K$25</f>
        <v>11.766735412249874</v>
      </c>
      <c r="M54" s="1">
        <f>$A$6*(1-EXP(-Wall_Loss_Prob_20L!L$25*$E54))*M$13^2/Wall_Loss_Prob_20L!L$25</f>
        <v>13.575276778226055</v>
      </c>
      <c r="N54" s="1">
        <f>$A$6*(1-EXP(-Wall_Loss_Prob_20L!M$25*$E54))*N$13^2/Wall_Loss_Prob_20L!M$25</f>
        <v>15.383520101102569</v>
      </c>
      <c r="O54" s="1">
        <f>$A$6*(1-EXP(-Wall_Loss_Prob_20L!N$25*$E54))*O$13^2/Wall_Loss_Prob_20L!N$25</f>
        <v>17.190683319946007</v>
      </c>
      <c r="P54" s="1">
        <f>$A$6*(1-EXP(-Wall_Loss_Prob_20L!O$25*$E54))*P$13^2/Wall_Loss_Prob_20L!O$25</f>
        <v>18.996148869863408</v>
      </c>
      <c r="Q54" s="1">
        <f>$A$6*(1-EXP(-Wall_Loss_Prob_20L!P$25*$E54))*Q$13^2/Wall_Loss_Prob_20L!P$25</f>
        <v>20.799366685699429</v>
      </c>
      <c r="R54" s="1">
        <f>$A$6*(1-EXP(-Wall_Loss_Prob_20L!Q$25*$E54))*R$13^2/Wall_Loss_Prob_20L!Q$25</f>
        <v>22.59978740331443</v>
      </c>
      <c r="S54" s="1">
        <f>$A$6*(1-EXP(-Wall_Loss_Prob_20L!R$25*$E54))*S$13^2/Wall_Loss_Prob_20L!R$25</f>
        <v>24.396804118176856</v>
      </c>
      <c r="T54" s="1">
        <f>$A$6*(1-EXP(-Wall_Loss_Prob_20L!S$25*$E54))*T$13^2/Wall_Loss_Prob_20L!S$25</f>
        <v>26.189686667172069</v>
      </c>
      <c r="U54" s="1">
        <f>$A$6*(1-EXP(-Wall_Loss_Prob_20L!T$25*$E54))*U$13^2/Wall_Loss_Prob_20L!T$25</f>
        <v>27.977489316807809</v>
      </c>
      <c r="V54" s="1">
        <f>$A$6*(1-EXP(-Wall_Loss_Prob_20L!U$25*$E54))*V$13^2/Wall_Loss_Prob_20L!U$25</f>
        <v>29.758897989453111</v>
      </c>
      <c r="W54" s="1">
        <f>$A$6*(1-EXP(-Wall_Loss_Prob_20L!V$25*$E54))*W$13^2/Wall_Loss_Prob_20L!V$25</f>
        <v>31.531939639755862</v>
      </c>
      <c r="X54" s="1">
        <f>$A$6*(1-EXP(-Wall_Loss_Prob_20L!W$25*$E54))*X$13^2/Wall_Loss_Prob_20L!W$25</f>
        <v>33.293329081525378</v>
      </c>
      <c r="Y54" s="1">
        <f>$A$6*(1-EXP(-Wall_Loss_Prob_20L!X$25*$E54))*Y$13^2/Wall_Loss_Prob_20L!X$25</f>
        <v>35.036461330500515</v>
      </c>
      <c r="Z54" s="1">
        <f>$A$6*(1-EXP(-Wall_Loss_Prob_20L!Y$25*$E54))*Z$13^2/Wall_Loss_Prob_20L!Y$25</f>
        <v>36.73743044222411</v>
      </c>
      <c r="AA54" s="1">
        <f>$A$6*(1-EXP(-Wall_Loss_Prob_20L!Z$25*$E54))*AA$13^2/Wall_Loss_Prob_20L!Z$25</f>
        <v>37.836477577717567</v>
      </c>
      <c r="AC54" s="1">
        <f t="shared" si="4"/>
        <v>436.05156937010361</v>
      </c>
    </row>
    <row r="55" spans="5:29" x14ac:dyDescent="0.15">
      <c r="E55" s="1">
        <f t="shared" si="5"/>
        <v>1950</v>
      </c>
      <c r="F55" s="1">
        <f>$A$6*(1-EXP(-Wall_Loss_Prob_20L!E$25*$E55))*F$13^2/Wall_Loss_Prob_20L!E$25</f>
        <v>1.1369594562205119</v>
      </c>
      <c r="G55" s="1">
        <f>$A$6*(1-EXP(-Wall_Loss_Prob_20L!F$25*$E55))*G$13^2/Wall_Loss_Prob_20L!F$25</f>
        <v>2.8099467850160043</v>
      </c>
      <c r="H55" s="1">
        <f>$A$6*(1-EXP(-Wall_Loss_Prob_20L!G$25*$E55))*H$13^2/Wall_Loss_Prob_20L!G$25</f>
        <v>4.5677331519486861</v>
      </c>
      <c r="I55" s="1">
        <f>$A$6*(1-EXP(-Wall_Loss_Prob_20L!H$25*$E55))*I$13^2/Wall_Loss_Prob_20L!H$25</f>
        <v>6.3545759156287698</v>
      </c>
      <c r="J55" s="1">
        <f>$A$6*(1-EXP(-Wall_Loss_Prob_20L!I$25*$E55))*J$13^2/Wall_Loss_Prob_20L!I$25</f>
        <v>8.1538867481074231</v>
      </c>
      <c r="K55" s="1">
        <f>$A$6*(1-EXP(-Wall_Loss_Prob_20L!J$25*$E55))*K$13^2/Wall_Loss_Prob_20L!J$25</f>
        <v>9.9590109531742659</v>
      </c>
      <c r="L55" s="1">
        <f>$A$6*(1-EXP(-Wall_Loss_Prob_20L!K$25*$E55))*L$13^2/Wall_Loss_Prob_20L!K$25</f>
        <v>11.766735412259148</v>
      </c>
      <c r="M55" s="1">
        <f>$A$6*(1-EXP(-Wall_Loss_Prob_20L!L$25*$E55))*M$13^2/Wall_Loss_Prob_20L!L$25</f>
        <v>13.575276778226373</v>
      </c>
      <c r="N55" s="1">
        <f>$A$6*(1-EXP(-Wall_Loss_Prob_20L!M$25*$E55))*N$13^2/Wall_Loss_Prob_20L!M$25</f>
        <v>15.383520101102578</v>
      </c>
      <c r="O55" s="1">
        <f>$A$6*(1-EXP(-Wall_Loss_Prob_20L!N$25*$E55))*O$13^2/Wall_Loss_Prob_20L!N$25</f>
        <v>17.190683319946007</v>
      </c>
      <c r="P55" s="1">
        <f>$A$6*(1-EXP(-Wall_Loss_Prob_20L!O$25*$E55))*P$13^2/Wall_Loss_Prob_20L!O$25</f>
        <v>18.996148869863408</v>
      </c>
      <c r="Q55" s="1">
        <f>$A$6*(1-EXP(-Wall_Loss_Prob_20L!P$25*$E55))*Q$13^2/Wall_Loss_Prob_20L!P$25</f>
        <v>20.799366685699429</v>
      </c>
      <c r="R55" s="1">
        <f>$A$6*(1-EXP(-Wall_Loss_Prob_20L!Q$25*$E55))*R$13^2/Wall_Loss_Prob_20L!Q$25</f>
        <v>22.59978740331443</v>
      </c>
      <c r="S55" s="1">
        <f>$A$6*(1-EXP(-Wall_Loss_Prob_20L!R$25*$E55))*S$13^2/Wall_Loss_Prob_20L!R$25</f>
        <v>24.396804118176856</v>
      </c>
      <c r="T55" s="1">
        <f>$A$6*(1-EXP(-Wall_Loss_Prob_20L!S$25*$E55))*T$13^2/Wall_Loss_Prob_20L!S$25</f>
        <v>26.189686667172069</v>
      </c>
      <c r="U55" s="1">
        <f>$A$6*(1-EXP(-Wall_Loss_Prob_20L!T$25*$E55))*U$13^2/Wall_Loss_Prob_20L!T$25</f>
        <v>27.977489316807809</v>
      </c>
      <c r="V55" s="1">
        <f>$A$6*(1-EXP(-Wall_Loss_Prob_20L!U$25*$E55))*V$13^2/Wall_Loss_Prob_20L!U$25</f>
        <v>29.758897989453111</v>
      </c>
      <c r="W55" s="1">
        <f>$A$6*(1-EXP(-Wall_Loss_Prob_20L!V$25*$E55))*W$13^2/Wall_Loss_Prob_20L!V$25</f>
        <v>31.531939639755862</v>
      </c>
      <c r="X55" s="1">
        <f>$A$6*(1-EXP(-Wall_Loss_Prob_20L!W$25*$E55))*X$13^2/Wall_Loss_Prob_20L!W$25</f>
        <v>33.293329081525378</v>
      </c>
      <c r="Y55" s="1">
        <f>$A$6*(1-EXP(-Wall_Loss_Prob_20L!X$25*$E55))*Y$13^2/Wall_Loss_Prob_20L!X$25</f>
        <v>35.036461330500515</v>
      </c>
      <c r="Z55" s="1">
        <f>$A$6*(1-EXP(-Wall_Loss_Prob_20L!Y$25*$E55))*Z$13^2/Wall_Loss_Prob_20L!Y$25</f>
        <v>36.73743044222411</v>
      </c>
      <c r="AA55" s="1">
        <f>$A$6*(1-EXP(-Wall_Loss_Prob_20L!Z$25*$E55))*AA$13^2/Wall_Loss_Prob_20L!Z$25</f>
        <v>37.836477577717567</v>
      </c>
      <c r="AC55" s="1">
        <f t="shared" si="4"/>
        <v>436.05214774384024</v>
      </c>
    </row>
    <row r="56" spans="5:29" x14ac:dyDescent="0.15">
      <c r="E56" s="1">
        <f t="shared" si="5"/>
        <v>2000</v>
      </c>
      <c r="F56" s="1">
        <f>$A$6*(1-EXP(-Wall_Loss_Prob_20L!E$25*$E56))*F$13^2/Wall_Loss_Prob_20L!E$25</f>
        <v>1.137405727728009</v>
      </c>
      <c r="G56" s="1">
        <f>$A$6*(1-EXP(-Wall_Loss_Prob_20L!F$25*$E56))*G$13^2/Wall_Loss_Prob_20L!F$25</f>
        <v>2.8099905868170443</v>
      </c>
      <c r="H56" s="1">
        <f>$A$6*(1-EXP(-Wall_Loss_Prob_20L!G$25*$E56))*H$13^2/Wall_Loss_Prob_20L!G$25</f>
        <v>4.567735562283497</v>
      </c>
      <c r="I56" s="1">
        <f>$A$6*(1-EXP(-Wall_Loss_Prob_20L!H$25*$E56))*I$13^2/Wall_Loss_Prob_20L!H$25</f>
        <v>6.3545760200755579</v>
      </c>
      <c r="J56" s="1">
        <f>$A$6*(1-EXP(-Wall_Loss_Prob_20L!I$25*$E56))*J$13^2/Wall_Loss_Prob_20L!I$25</f>
        <v>8.153886752071525</v>
      </c>
      <c r="K56" s="1">
        <f>$A$6*(1-EXP(-Wall_Loss_Prob_20L!J$25*$E56))*K$13^2/Wall_Loss_Prob_20L!J$25</f>
        <v>9.9590109533124203</v>
      </c>
      <c r="L56" s="1">
        <f>$A$6*(1-EXP(-Wall_Loss_Prob_20L!K$25*$E56))*L$13^2/Wall_Loss_Prob_20L!K$25</f>
        <v>11.766735412263682</v>
      </c>
      <c r="M56" s="1">
        <f>$A$6*(1-EXP(-Wall_Loss_Prob_20L!L$25*$E56))*M$13^2/Wall_Loss_Prob_20L!L$25</f>
        <v>13.575276778226515</v>
      </c>
      <c r="N56" s="1">
        <f>$A$6*(1-EXP(-Wall_Loss_Prob_20L!M$25*$E56))*N$13^2/Wall_Loss_Prob_20L!M$25</f>
        <v>15.383520101102585</v>
      </c>
      <c r="O56" s="1">
        <f>$A$6*(1-EXP(-Wall_Loss_Prob_20L!N$25*$E56))*O$13^2/Wall_Loss_Prob_20L!N$25</f>
        <v>17.190683319946007</v>
      </c>
      <c r="P56" s="1">
        <f>$A$6*(1-EXP(-Wall_Loss_Prob_20L!O$25*$E56))*P$13^2/Wall_Loss_Prob_20L!O$25</f>
        <v>18.996148869863408</v>
      </c>
      <c r="Q56" s="1">
        <f>$A$6*(1-EXP(-Wall_Loss_Prob_20L!P$25*$E56))*Q$13^2/Wall_Loss_Prob_20L!P$25</f>
        <v>20.799366685699429</v>
      </c>
      <c r="R56" s="1">
        <f>$A$6*(1-EXP(-Wall_Loss_Prob_20L!Q$25*$E56))*R$13^2/Wall_Loss_Prob_20L!Q$25</f>
        <v>22.59978740331443</v>
      </c>
      <c r="S56" s="1">
        <f>$A$6*(1-EXP(-Wall_Loss_Prob_20L!R$25*$E56))*S$13^2/Wall_Loss_Prob_20L!R$25</f>
        <v>24.396804118176856</v>
      </c>
      <c r="T56" s="1">
        <f>$A$6*(1-EXP(-Wall_Loss_Prob_20L!S$25*$E56))*T$13^2/Wall_Loss_Prob_20L!S$25</f>
        <v>26.189686667172069</v>
      </c>
      <c r="U56" s="1">
        <f>$A$6*(1-EXP(-Wall_Loss_Prob_20L!T$25*$E56))*U$13^2/Wall_Loss_Prob_20L!T$25</f>
        <v>27.977489316807809</v>
      </c>
      <c r="V56" s="1">
        <f>$A$6*(1-EXP(-Wall_Loss_Prob_20L!U$25*$E56))*V$13^2/Wall_Loss_Prob_20L!U$25</f>
        <v>29.758897989453111</v>
      </c>
      <c r="W56" s="1">
        <f>$A$6*(1-EXP(-Wall_Loss_Prob_20L!V$25*$E56))*W$13^2/Wall_Loss_Prob_20L!V$25</f>
        <v>31.531939639755862</v>
      </c>
      <c r="X56" s="1">
        <f>$A$6*(1-EXP(-Wall_Loss_Prob_20L!W$25*$E56))*X$13^2/Wall_Loss_Prob_20L!W$25</f>
        <v>33.293329081525378</v>
      </c>
      <c r="Y56" s="1">
        <f>$A$6*(1-EXP(-Wall_Loss_Prob_20L!X$25*$E56))*Y$13^2/Wall_Loss_Prob_20L!X$25</f>
        <v>35.036461330500515</v>
      </c>
      <c r="Z56" s="1">
        <f>$A$6*(1-EXP(-Wall_Loss_Prob_20L!Y$25*$E56))*Z$13^2/Wall_Loss_Prob_20L!Y$25</f>
        <v>36.73743044222411</v>
      </c>
      <c r="AA56" s="1">
        <f>$A$6*(1-EXP(-Wall_Loss_Prob_20L!Z$25*$E56))*AA$13^2/Wall_Loss_Prob_20L!Z$25</f>
        <v>37.836477577717567</v>
      </c>
      <c r="AC56" s="1">
        <f t="shared" si="4"/>
        <v>436.05264033603737</v>
      </c>
    </row>
    <row r="57" spans="5:29" x14ac:dyDescent="0.15">
      <c r="E57" s="1">
        <f t="shared" si="5"/>
        <v>2050</v>
      </c>
      <c r="F57" s="1">
        <f>$A$6*(1-EXP(-Wall_Loss_Prob_20L!E$25*$E57))*F$13^2/Wall_Loss_Prob_20L!E$25</f>
        <v>1.1377895500074473</v>
      </c>
      <c r="G57" s="1">
        <f>$A$6*(1-EXP(-Wall_Loss_Prob_20L!F$25*$E57))*G$13^2/Wall_Loss_Prob_20L!F$25</f>
        <v>2.8100248827218501</v>
      </c>
      <c r="H57" s="1">
        <f>$A$6*(1-EXP(-Wall_Loss_Prob_20L!G$25*$E57))*H$13^2/Wall_Loss_Prob_20L!G$25</f>
        <v>4.5677372802024054</v>
      </c>
      <c r="I57" s="1">
        <f>$A$6*(1-EXP(-Wall_Loss_Prob_20L!H$25*$E57))*I$13^2/Wall_Loss_Prob_20L!H$25</f>
        <v>6.3545760878319477</v>
      </c>
      <c r="J57" s="1">
        <f>$A$6*(1-EXP(-Wall_Loss_Prob_20L!I$25*$E57))*J$13^2/Wall_Loss_Prob_20L!I$25</f>
        <v>8.1538867544118911</v>
      </c>
      <c r="K57" s="1">
        <f>$A$6*(1-EXP(-Wall_Loss_Prob_20L!J$25*$E57))*K$13^2/Wall_Loss_Prob_20L!J$25</f>
        <v>9.9590109533866418</v>
      </c>
      <c r="L57" s="1">
        <f>$A$6*(1-EXP(-Wall_Loss_Prob_20L!K$25*$E57))*L$13^2/Wall_Loss_Prob_20L!K$25</f>
        <v>11.7667354122659</v>
      </c>
      <c r="M57" s="1">
        <f>$A$6*(1-EXP(-Wall_Loss_Prob_20L!L$25*$E57))*M$13^2/Wall_Loss_Prob_20L!L$25</f>
        <v>13.575276778226577</v>
      </c>
      <c r="N57" s="1">
        <f>$A$6*(1-EXP(-Wall_Loss_Prob_20L!M$25*$E57))*N$13^2/Wall_Loss_Prob_20L!M$25</f>
        <v>15.383520101102585</v>
      </c>
      <c r="O57" s="1">
        <f>$A$6*(1-EXP(-Wall_Loss_Prob_20L!N$25*$E57))*O$13^2/Wall_Loss_Prob_20L!N$25</f>
        <v>17.190683319946007</v>
      </c>
      <c r="P57" s="1">
        <f>$A$6*(1-EXP(-Wall_Loss_Prob_20L!O$25*$E57))*P$13^2/Wall_Loss_Prob_20L!O$25</f>
        <v>18.996148869863408</v>
      </c>
      <c r="Q57" s="1">
        <f>$A$6*(1-EXP(-Wall_Loss_Prob_20L!P$25*$E57))*Q$13^2/Wall_Loss_Prob_20L!P$25</f>
        <v>20.799366685699429</v>
      </c>
      <c r="R57" s="1">
        <f>$A$6*(1-EXP(-Wall_Loss_Prob_20L!Q$25*$E57))*R$13^2/Wall_Loss_Prob_20L!Q$25</f>
        <v>22.59978740331443</v>
      </c>
      <c r="S57" s="1">
        <f>$A$6*(1-EXP(-Wall_Loss_Prob_20L!R$25*$E57))*S$13^2/Wall_Loss_Prob_20L!R$25</f>
        <v>24.396804118176856</v>
      </c>
      <c r="T57" s="1">
        <f>$A$6*(1-EXP(-Wall_Loss_Prob_20L!S$25*$E57))*T$13^2/Wall_Loss_Prob_20L!S$25</f>
        <v>26.189686667172069</v>
      </c>
      <c r="U57" s="1">
        <f>$A$6*(1-EXP(-Wall_Loss_Prob_20L!T$25*$E57))*U$13^2/Wall_Loss_Prob_20L!T$25</f>
        <v>27.977489316807809</v>
      </c>
      <c r="V57" s="1">
        <f>$A$6*(1-EXP(-Wall_Loss_Prob_20L!U$25*$E57))*V$13^2/Wall_Loss_Prob_20L!U$25</f>
        <v>29.758897989453111</v>
      </c>
      <c r="W57" s="1">
        <f>$A$6*(1-EXP(-Wall_Loss_Prob_20L!V$25*$E57))*W$13^2/Wall_Loss_Prob_20L!V$25</f>
        <v>31.531939639755862</v>
      </c>
      <c r="X57" s="1">
        <f>$A$6*(1-EXP(-Wall_Loss_Prob_20L!W$25*$E57))*X$13^2/Wall_Loss_Prob_20L!W$25</f>
        <v>33.293329081525378</v>
      </c>
      <c r="Y57" s="1">
        <f>$A$6*(1-EXP(-Wall_Loss_Prob_20L!X$25*$E57))*Y$13^2/Wall_Loss_Prob_20L!X$25</f>
        <v>35.036461330500515</v>
      </c>
      <c r="Z57" s="1">
        <f>$A$6*(1-EXP(-Wall_Loss_Prob_20L!Y$25*$E57))*Z$13^2/Wall_Loss_Prob_20L!Y$25</f>
        <v>36.73743044222411</v>
      </c>
      <c r="AA57" s="1">
        <f>$A$6*(1-EXP(-Wall_Loss_Prob_20L!Z$25*$E57))*AA$13^2/Wall_Loss_Prob_20L!Z$25</f>
        <v>37.836477577717567</v>
      </c>
      <c r="AC57" s="1">
        <f t="shared" si="4"/>
        <v>436.05306024231379</v>
      </c>
    </row>
    <row r="58" spans="5:29" x14ac:dyDescent="0.15">
      <c r="E58" s="1">
        <f t="shared" si="5"/>
        <v>2100</v>
      </c>
      <c r="F58" s="1">
        <f>$A$6*(1-EXP(-Wall_Loss_Prob_20L!E$25*$E58))*F$13^2/Wall_Loss_Prob_20L!E$25</f>
        <v>1.138119661922993</v>
      </c>
      <c r="G58" s="1">
        <f>$A$6*(1-EXP(-Wall_Loss_Prob_20L!F$25*$E58))*G$13^2/Wall_Loss_Prob_20L!F$25</f>
        <v>2.8100517357063981</v>
      </c>
      <c r="H58" s="1">
        <f>$A$6*(1-EXP(-Wall_Loss_Prob_20L!G$25*$E58))*H$13^2/Wall_Loss_Prob_20L!G$25</f>
        <v>4.5677385046154466</v>
      </c>
      <c r="I58" s="1">
        <f>$A$6*(1-EXP(-Wall_Loss_Prob_20L!H$25*$E58))*I$13^2/Wall_Loss_Prob_20L!H$25</f>
        <v>6.3545761317866569</v>
      </c>
      <c r="J58" s="1">
        <f>$A$6*(1-EXP(-Wall_Loss_Prob_20L!I$25*$E58))*J$13^2/Wall_Loss_Prob_20L!I$25</f>
        <v>8.1538867557936179</v>
      </c>
      <c r="K58" s="1">
        <f>$A$6*(1-EXP(-Wall_Loss_Prob_20L!J$25*$E58))*K$13^2/Wall_Loss_Prob_20L!J$25</f>
        <v>9.9590109534265174</v>
      </c>
      <c r="L58" s="1">
        <f>$A$6*(1-EXP(-Wall_Loss_Prob_20L!K$25*$E58))*L$13^2/Wall_Loss_Prob_20L!K$25</f>
        <v>11.766735412266982</v>
      </c>
      <c r="M58" s="1">
        <f>$A$6*(1-EXP(-Wall_Loss_Prob_20L!L$25*$E58))*M$13^2/Wall_Loss_Prob_20L!L$25</f>
        <v>13.575276778226606</v>
      </c>
      <c r="N58" s="1">
        <f>$A$6*(1-EXP(-Wall_Loss_Prob_20L!M$25*$E58))*N$13^2/Wall_Loss_Prob_20L!M$25</f>
        <v>15.383520101102587</v>
      </c>
      <c r="O58" s="1">
        <f>$A$6*(1-EXP(-Wall_Loss_Prob_20L!N$25*$E58))*O$13^2/Wall_Loss_Prob_20L!N$25</f>
        <v>17.190683319946007</v>
      </c>
      <c r="P58" s="1">
        <f>$A$6*(1-EXP(-Wall_Loss_Prob_20L!O$25*$E58))*P$13^2/Wall_Loss_Prob_20L!O$25</f>
        <v>18.996148869863408</v>
      </c>
      <c r="Q58" s="1">
        <f>$A$6*(1-EXP(-Wall_Loss_Prob_20L!P$25*$E58))*Q$13^2/Wall_Loss_Prob_20L!P$25</f>
        <v>20.799366685699429</v>
      </c>
      <c r="R58" s="1">
        <f>$A$6*(1-EXP(-Wall_Loss_Prob_20L!Q$25*$E58))*R$13^2/Wall_Loss_Prob_20L!Q$25</f>
        <v>22.59978740331443</v>
      </c>
      <c r="S58" s="1">
        <f>$A$6*(1-EXP(-Wall_Loss_Prob_20L!R$25*$E58))*S$13^2/Wall_Loss_Prob_20L!R$25</f>
        <v>24.396804118176856</v>
      </c>
      <c r="T58" s="1">
        <f>$A$6*(1-EXP(-Wall_Loss_Prob_20L!S$25*$E58))*T$13^2/Wall_Loss_Prob_20L!S$25</f>
        <v>26.189686667172069</v>
      </c>
      <c r="U58" s="1">
        <f>$A$6*(1-EXP(-Wall_Loss_Prob_20L!T$25*$E58))*U$13^2/Wall_Loss_Prob_20L!T$25</f>
        <v>27.977489316807809</v>
      </c>
      <c r="V58" s="1">
        <f>$A$6*(1-EXP(-Wall_Loss_Prob_20L!U$25*$E58))*V$13^2/Wall_Loss_Prob_20L!U$25</f>
        <v>29.758897989453111</v>
      </c>
      <c r="W58" s="1">
        <f>$A$6*(1-EXP(-Wall_Loss_Prob_20L!V$25*$E58))*W$13^2/Wall_Loss_Prob_20L!V$25</f>
        <v>31.531939639755862</v>
      </c>
      <c r="X58" s="1">
        <f>$A$6*(1-EXP(-Wall_Loss_Prob_20L!W$25*$E58))*X$13^2/Wall_Loss_Prob_20L!W$25</f>
        <v>33.293329081525378</v>
      </c>
      <c r="Y58" s="1">
        <f>$A$6*(1-EXP(-Wall_Loss_Prob_20L!X$25*$E58))*Y$13^2/Wall_Loss_Prob_20L!X$25</f>
        <v>35.036461330500515</v>
      </c>
      <c r="Z58" s="1">
        <f>$A$6*(1-EXP(-Wall_Loss_Prob_20L!Y$25*$E58))*Z$13^2/Wall_Loss_Prob_20L!Y$25</f>
        <v>36.73743044222411</v>
      </c>
      <c r="AA58" s="1">
        <f>$A$6*(1-EXP(-Wall_Loss_Prob_20L!Z$25*$E58))*AA$13^2/Wall_Loss_Prob_20L!Z$25</f>
        <v>37.836477577717567</v>
      </c>
      <c r="AC58" s="1">
        <f t="shared" si="4"/>
        <v>436.05341847700436</v>
      </c>
    </row>
    <row r="59" spans="5:29" x14ac:dyDescent="0.15">
      <c r="E59" s="1">
        <f t="shared" si="5"/>
        <v>2150</v>
      </c>
      <c r="F59" s="1">
        <f>$A$6*(1-EXP(-Wall_Loss_Prob_20L!E$25*$E59))*F$13^2/Wall_Loss_Prob_20L!E$25</f>
        <v>1.1384035794614553</v>
      </c>
      <c r="G59" s="1">
        <f>$A$6*(1-EXP(-Wall_Loss_Prob_20L!F$25*$E59))*G$13^2/Wall_Loss_Prob_20L!F$25</f>
        <v>2.8100727610382328</v>
      </c>
      <c r="H59" s="1">
        <f>$A$6*(1-EXP(-Wall_Loss_Prob_20L!G$25*$E59))*H$13^2/Wall_Loss_Prob_20L!G$25</f>
        <v>4.5677393772918515</v>
      </c>
      <c r="I59" s="1">
        <f>$A$6*(1-EXP(-Wall_Loss_Prob_20L!H$25*$E59))*I$13^2/Wall_Loss_Prob_20L!H$25</f>
        <v>6.3545761603008151</v>
      </c>
      <c r="J59" s="1">
        <f>$A$6*(1-EXP(-Wall_Loss_Prob_20L!I$25*$E59))*J$13^2/Wall_Loss_Prob_20L!I$25</f>
        <v>8.1538867566093778</v>
      </c>
      <c r="K59" s="1">
        <f>$A$6*(1-EXP(-Wall_Loss_Prob_20L!J$25*$E59))*K$13^2/Wall_Loss_Prob_20L!J$25</f>
        <v>9.9590109534479421</v>
      </c>
      <c r="L59" s="1">
        <f>$A$6*(1-EXP(-Wall_Loss_Prob_20L!K$25*$E59))*L$13^2/Wall_Loss_Prob_20L!K$25</f>
        <v>11.766735412267511</v>
      </c>
      <c r="M59" s="1">
        <f>$A$6*(1-EXP(-Wall_Loss_Prob_20L!L$25*$E59))*M$13^2/Wall_Loss_Prob_20L!L$25</f>
        <v>13.57527677822662</v>
      </c>
      <c r="N59" s="1">
        <f>$A$6*(1-EXP(-Wall_Loss_Prob_20L!M$25*$E59))*N$13^2/Wall_Loss_Prob_20L!M$25</f>
        <v>15.383520101102587</v>
      </c>
      <c r="O59" s="1">
        <f>$A$6*(1-EXP(-Wall_Loss_Prob_20L!N$25*$E59))*O$13^2/Wall_Loss_Prob_20L!N$25</f>
        <v>17.190683319946007</v>
      </c>
      <c r="P59" s="1">
        <f>$A$6*(1-EXP(-Wall_Loss_Prob_20L!O$25*$E59))*P$13^2/Wall_Loss_Prob_20L!O$25</f>
        <v>18.996148869863408</v>
      </c>
      <c r="Q59" s="1">
        <f>$A$6*(1-EXP(-Wall_Loss_Prob_20L!P$25*$E59))*Q$13^2/Wall_Loss_Prob_20L!P$25</f>
        <v>20.799366685699429</v>
      </c>
      <c r="R59" s="1">
        <f>$A$6*(1-EXP(-Wall_Loss_Prob_20L!Q$25*$E59))*R$13^2/Wall_Loss_Prob_20L!Q$25</f>
        <v>22.59978740331443</v>
      </c>
      <c r="S59" s="1">
        <f>$A$6*(1-EXP(-Wall_Loss_Prob_20L!R$25*$E59))*S$13^2/Wall_Loss_Prob_20L!R$25</f>
        <v>24.396804118176856</v>
      </c>
      <c r="T59" s="1">
        <f>$A$6*(1-EXP(-Wall_Loss_Prob_20L!S$25*$E59))*T$13^2/Wall_Loss_Prob_20L!S$25</f>
        <v>26.189686667172069</v>
      </c>
      <c r="U59" s="1">
        <f>$A$6*(1-EXP(-Wall_Loss_Prob_20L!T$25*$E59))*U$13^2/Wall_Loss_Prob_20L!T$25</f>
        <v>27.977489316807809</v>
      </c>
      <c r="V59" s="1">
        <f>$A$6*(1-EXP(-Wall_Loss_Prob_20L!U$25*$E59))*V$13^2/Wall_Loss_Prob_20L!U$25</f>
        <v>29.758897989453111</v>
      </c>
      <c r="W59" s="1">
        <f>$A$6*(1-EXP(-Wall_Loss_Prob_20L!V$25*$E59))*W$13^2/Wall_Loss_Prob_20L!V$25</f>
        <v>31.531939639755862</v>
      </c>
      <c r="X59" s="1">
        <f>$A$6*(1-EXP(-Wall_Loss_Prob_20L!W$25*$E59))*X$13^2/Wall_Loss_Prob_20L!W$25</f>
        <v>33.293329081525378</v>
      </c>
      <c r="Y59" s="1">
        <f>$A$6*(1-EXP(-Wall_Loss_Prob_20L!X$25*$E59))*Y$13^2/Wall_Loss_Prob_20L!X$25</f>
        <v>35.036461330500515</v>
      </c>
      <c r="Z59" s="1">
        <f>$A$6*(1-EXP(-Wall_Loss_Prob_20L!Y$25*$E59))*Z$13^2/Wall_Loss_Prob_20L!Y$25</f>
        <v>36.73743044222411</v>
      </c>
      <c r="AA59" s="1">
        <f>$A$6*(1-EXP(-Wall_Loss_Prob_20L!Z$25*$E59))*AA$13^2/Wall_Loss_Prob_20L!Z$25</f>
        <v>37.836477577717567</v>
      </c>
      <c r="AC59" s="1">
        <f t="shared" si="4"/>
        <v>436.05372432190291</v>
      </c>
    </row>
    <row r="60" spans="5:29" x14ac:dyDescent="0.15">
      <c r="E60" s="1">
        <f t="shared" si="5"/>
        <v>2200</v>
      </c>
      <c r="F60" s="1">
        <f>$A$6*(1-EXP(-Wall_Loss_Prob_20L!E$25*$E60))*F$13^2/Wall_Loss_Prob_20L!E$25</f>
        <v>1.1386477668562465</v>
      </c>
      <c r="G60" s="1">
        <f>$A$6*(1-EXP(-Wall_Loss_Prob_20L!F$25*$E60))*G$13^2/Wall_Loss_Prob_20L!F$25</f>
        <v>2.8100892234384536</v>
      </c>
      <c r="H60" s="1">
        <f>$A$6*(1-EXP(-Wall_Loss_Prob_20L!G$25*$E60))*H$13^2/Wall_Loss_Prob_20L!G$25</f>
        <v>4.5677399992748597</v>
      </c>
      <c r="I60" s="1">
        <f>$A$6*(1-EXP(-Wall_Loss_Prob_20L!H$25*$E60))*I$13^2/Wall_Loss_Prob_20L!H$25</f>
        <v>6.3545761787984292</v>
      </c>
      <c r="J60" s="1">
        <f>$A$6*(1-EXP(-Wall_Loss_Prob_20L!I$25*$E60))*J$13^2/Wall_Loss_Prob_20L!I$25</f>
        <v>8.1538867570909925</v>
      </c>
      <c r="K60" s="1">
        <f>$A$6*(1-EXP(-Wall_Loss_Prob_20L!J$25*$E60))*K$13^2/Wall_Loss_Prob_20L!J$25</f>
        <v>9.9590109534594529</v>
      </c>
      <c r="L60" s="1">
        <f>$A$6*(1-EXP(-Wall_Loss_Prob_20L!K$25*$E60))*L$13^2/Wall_Loss_Prob_20L!K$25</f>
        <v>11.766735412267769</v>
      </c>
      <c r="M60" s="1">
        <f>$A$6*(1-EXP(-Wall_Loss_Prob_20L!L$25*$E60))*M$13^2/Wall_Loss_Prob_20L!L$25</f>
        <v>13.575276778226625</v>
      </c>
      <c r="N60" s="1">
        <f>$A$6*(1-EXP(-Wall_Loss_Prob_20L!M$25*$E60))*N$13^2/Wall_Loss_Prob_20L!M$25</f>
        <v>15.383520101102587</v>
      </c>
      <c r="O60" s="1">
        <f>$A$6*(1-EXP(-Wall_Loss_Prob_20L!N$25*$E60))*O$13^2/Wall_Loss_Prob_20L!N$25</f>
        <v>17.190683319946007</v>
      </c>
      <c r="P60" s="1">
        <f>$A$6*(1-EXP(-Wall_Loss_Prob_20L!O$25*$E60))*P$13^2/Wall_Loss_Prob_20L!O$25</f>
        <v>18.996148869863408</v>
      </c>
      <c r="Q60" s="1">
        <f>$A$6*(1-EXP(-Wall_Loss_Prob_20L!P$25*$E60))*Q$13^2/Wall_Loss_Prob_20L!P$25</f>
        <v>20.799366685699429</v>
      </c>
      <c r="R60" s="1">
        <f>$A$6*(1-EXP(-Wall_Loss_Prob_20L!Q$25*$E60))*R$13^2/Wall_Loss_Prob_20L!Q$25</f>
        <v>22.59978740331443</v>
      </c>
      <c r="S60" s="1">
        <f>$A$6*(1-EXP(-Wall_Loss_Prob_20L!R$25*$E60))*S$13^2/Wall_Loss_Prob_20L!R$25</f>
        <v>24.396804118176856</v>
      </c>
      <c r="T60" s="1">
        <f>$A$6*(1-EXP(-Wall_Loss_Prob_20L!S$25*$E60))*T$13^2/Wall_Loss_Prob_20L!S$25</f>
        <v>26.189686667172069</v>
      </c>
      <c r="U60" s="1">
        <f>$A$6*(1-EXP(-Wall_Loss_Prob_20L!T$25*$E60))*U$13^2/Wall_Loss_Prob_20L!T$25</f>
        <v>27.977489316807809</v>
      </c>
      <c r="V60" s="1">
        <f>$A$6*(1-EXP(-Wall_Loss_Prob_20L!U$25*$E60))*V$13^2/Wall_Loss_Prob_20L!U$25</f>
        <v>29.758897989453111</v>
      </c>
      <c r="W60" s="1">
        <f>$A$6*(1-EXP(-Wall_Loss_Prob_20L!V$25*$E60))*W$13^2/Wall_Loss_Prob_20L!V$25</f>
        <v>31.531939639755862</v>
      </c>
      <c r="X60" s="1">
        <f>$A$6*(1-EXP(-Wall_Loss_Prob_20L!W$25*$E60))*X$13^2/Wall_Loss_Prob_20L!W$25</f>
        <v>33.293329081525378</v>
      </c>
      <c r="Y60" s="1">
        <f>$A$6*(1-EXP(-Wall_Loss_Prob_20L!X$25*$E60))*Y$13^2/Wall_Loss_Prob_20L!X$25</f>
        <v>35.036461330500515</v>
      </c>
      <c r="Z60" s="1">
        <f>$A$6*(1-EXP(-Wall_Loss_Prob_20L!Y$25*$E60))*Z$13^2/Wall_Loss_Prob_20L!Y$25</f>
        <v>36.73743044222411</v>
      </c>
      <c r="AA60" s="1">
        <f>$A$6*(1-EXP(-Wall_Loss_Prob_20L!Z$25*$E60))*AA$13^2/Wall_Loss_Prob_20L!Z$25</f>
        <v>37.836477577717567</v>
      </c>
      <c r="AC60" s="1">
        <f t="shared" si="4"/>
        <v>436.05398561267191</v>
      </c>
    </row>
    <row r="61" spans="5:29" x14ac:dyDescent="0.15">
      <c r="E61" s="1">
        <f t="shared" si="5"/>
        <v>2250</v>
      </c>
      <c r="F61" s="1">
        <f>$A$6*(1-EXP(-Wall_Loss_Prob_20L!E$25*$E61))*F$13^2/Wall_Loss_Prob_20L!E$25</f>
        <v>1.1388577837650216</v>
      </c>
      <c r="G61" s="1">
        <f>$A$6*(1-EXP(-Wall_Loss_Prob_20L!F$25*$E61))*G$13^2/Wall_Loss_Prob_20L!F$25</f>
        <v>2.8101021131575394</v>
      </c>
      <c r="H61" s="1">
        <f>$A$6*(1-EXP(-Wall_Loss_Prob_20L!G$25*$E61))*H$13^2/Wall_Loss_Prob_20L!G$25</f>
        <v>4.567740442581063</v>
      </c>
      <c r="I61" s="1">
        <f>$A$6*(1-EXP(-Wall_Loss_Prob_20L!H$25*$E61))*I$13^2/Wall_Loss_Prob_20L!H$25</f>
        <v>6.3545761907981433</v>
      </c>
      <c r="J61" s="1">
        <f>$A$6*(1-EXP(-Wall_Loss_Prob_20L!I$25*$E61))*J$13^2/Wall_Loss_Prob_20L!I$25</f>
        <v>8.1538867573753322</v>
      </c>
      <c r="K61" s="1">
        <f>$A$6*(1-EXP(-Wall_Loss_Prob_20L!J$25*$E61))*K$13^2/Wall_Loss_Prob_20L!J$25</f>
        <v>9.9590109534656346</v>
      </c>
      <c r="L61" s="1">
        <f>$A$6*(1-EXP(-Wall_Loss_Prob_20L!K$25*$E61))*L$13^2/Wall_Loss_Prob_20L!K$25</f>
        <v>11.766735412267897</v>
      </c>
      <c r="M61" s="1">
        <f>$A$6*(1-EXP(-Wall_Loss_Prob_20L!L$25*$E61))*M$13^2/Wall_Loss_Prob_20L!L$25</f>
        <v>13.575276778226629</v>
      </c>
      <c r="N61" s="1">
        <f>$A$6*(1-EXP(-Wall_Loss_Prob_20L!M$25*$E61))*N$13^2/Wall_Loss_Prob_20L!M$25</f>
        <v>15.383520101102587</v>
      </c>
      <c r="O61" s="1">
        <f>$A$6*(1-EXP(-Wall_Loss_Prob_20L!N$25*$E61))*O$13^2/Wall_Loss_Prob_20L!N$25</f>
        <v>17.190683319946007</v>
      </c>
      <c r="P61" s="1">
        <f>$A$6*(1-EXP(-Wall_Loss_Prob_20L!O$25*$E61))*P$13^2/Wall_Loss_Prob_20L!O$25</f>
        <v>18.996148869863408</v>
      </c>
      <c r="Q61" s="1">
        <f>$A$6*(1-EXP(-Wall_Loss_Prob_20L!P$25*$E61))*Q$13^2/Wall_Loss_Prob_20L!P$25</f>
        <v>20.799366685699429</v>
      </c>
      <c r="R61" s="1">
        <f>$A$6*(1-EXP(-Wall_Loss_Prob_20L!Q$25*$E61))*R$13^2/Wall_Loss_Prob_20L!Q$25</f>
        <v>22.59978740331443</v>
      </c>
      <c r="S61" s="1">
        <f>$A$6*(1-EXP(-Wall_Loss_Prob_20L!R$25*$E61))*S$13^2/Wall_Loss_Prob_20L!R$25</f>
        <v>24.396804118176856</v>
      </c>
      <c r="T61" s="1">
        <f>$A$6*(1-EXP(-Wall_Loss_Prob_20L!S$25*$E61))*T$13^2/Wall_Loss_Prob_20L!S$25</f>
        <v>26.189686667172069</v>
      </c>
      <c r="U61" s="1">
        <f>$A$6*(1-EXP(-Wall_Loss_Prob_20L!T$25*$E61))*U$13^2/Wall_Loss_Prob_20L!T$25</f>
        <v>27.977489316807809</v>
      </c>
      <c r="V61" s="1">
        <f>$A$6*(1-EXP(-Wall_Loss_Prob_20L!U$25*$E61))*V$13^2/Wall_Loss_Prob_20L!U$25</f>
        <v>29.758897989453111</v>
      </c>
      <c r="W61" s="1">
        <f>$A$6*(1-EXP(-Wall_Loss_Prob_20L!V$25*$E61))*W$13^2/Wall_Loss_Prob_20L!V$25</f>
        <v>31.531939639755862</v>
      </c>
      <c r="X61" s="1">
        <f>$A$6*(1-EXP(-Wall_Loss_Prob_20L!W$25*$E61))*X$13^2/Wall_Loss_Prob_20L!W$25</f>
        <v>33.293329081525378</v>
      </c>
      <c r="Y61" s="1">
        <f>$A$6*(1-EXP(-Wall_Loss_Prob_20L!X$25*$E61))*Y$13^2/Wall_Loss_Prob_20L!X$25</f>
        <v>35.036461330500515</v>
      </c>
      <c r="Z61" s="1">
        <f>$A$6*(1-EXP(-Wall_Loss_Prob_20L!Y$25*$E61))*Z$13^2/Wall_Loss_Prob_20L!Y$25</f>
        <v>36.73743044222411</v>
      </c>
      <c r="AA61" s="1">
        <f>$A$6*(1-EXP(-Wall_Loss_Prob_20L!Z$25*$E61))*AA$13^2/Wall_Loss_Prob_20L!Z$25</f>
        <v>37.836477577717567</v>
      </c>
      <c r="AC61" s="1">
        <f t="shared" si="4"/>
        <v>436.05420897489637</v>
      </c>
    </row>
    <row r="62" spans="5:29" x14ac:dyDescent="0.15">
      <c r="E62" s="1">
        <f t="shared" si="5"/>
        <v>2300</v>
      </c>
      <c r="F62" s="1">
        <f>$A$6*(1-EXP(-Wall_Loss_Prob_20L!E$25*$E62))*F$13^2/Wall_Loss_Prob_20L!E$25</f>
        <v>1.1390384118519428</v>
      </c>
      <c r="G62" s="1">
        <f>$A$6*(1-EXP(-Wall_Loss_Prob_20L!F$25*$E62))*G$13^2/Wall_Loss_Prob_20L!F$25</f>
        <v>2.810112205541146</v>
      </c>
      <c r="H62" s="1">
        <f>$A$6*(1-EXP(-Wall_Loss_Prob_20L!G$25*$E62))*H$13^2/Wall_Loss_Prob_20L!G$25</f>
        <v>4.5677407585388714</v>
      </c>
      <c r="I62" s="1">
        <f>$A$6*(1-EXP(-Wall_Loss_Prob_20L!H$25*$E62))*I$13^2/Wall_Loss_Prob_20L!H$25</f>
        <v>6.3545761985825591</v>
      </c>
      <c r="J62" s="1">
        <f>$A$6*(1-EXP(-Wall_Loss_Prob_20L!I$25*$E62))*J$13^2/Wall_Loss_Prob_20L!I$25</f>
        <v>8.1538867575432032</v>
      </c>
      <c r="K62" s="1">
        <f>$A$6*(1-EXP(-Wall_Loss_Prob_20L!J$25*$E62))*K$13^2/Wall_Loss_Prob_20L!J$25</f>
        <v>9.9590109534689581</v>
      </c>
      <c r="L62" s="1">
        <f>$A$6*(1-EXP(-Wall_Loss_Prob_20L!K$25*$E62))*L$13^2/Wall_Loss_Prob_20L!K$25</f>
        <v>11.766735412267959</v>
      </c>
      <c r="M62" s="1">
        <f>$A$6*(1-EXP(-Wall_Loss_Prob_20L!L$25*$E62))*M$13^2/Wall_Loss_Prob_20L!L$25</f>
        <v>13.575276778226629</v>
      </c>
      <c r="N62" s="1">
        <f>$A$6*(1-EXP(-Wall_Loss_Prob_20L!M$25*$E62))*N$13^2/Wall_Loss_Prob_20L!M$25</f>
        <v>15.383520101102587</v>
      </c>
      <c r="O62" s="1">
        <f>$A$6*(1-EXP(-Wall_Loss_Prob_20L!N$25*$E62))*O$13^2/Wall_Loss_Prob_20L!N$25</f>
        <v>17.190683319946007</v>
      </c>
      <c r="P62" s="1">
        <f>$A$6*(1-EXP(-Wall_Loss_Prob_20L!O$25*$E62))*P$13^2/Wall_Loss_Prob_20L!O$25</f>
        <v>18.996148869863408</v>
      </c>
      <c r="Q62" s="1">
        <f>$A$6*(1-EXP(-Wall_Loss_Prob_20L!P$25*$E62))*Q$13^2/Wall_Loss_Prob_20L!P$25</f>
        <v>20.799366685699429</v>
      </c>
      <c r="R62" s="1">
        <f>$A$6*(1-EXP(-Wall_Loss_Prob_20L!Q$25*$E62))*R$13^2/Wall_Loss_Prob_20L!Q$25</f>
        <v>22.59978740331443</v>
      </c>
      <c r="S62" s="1">
        <f>$A$6*(1-EXP(-Wall_Loss_Prob_20L!R$25*$E62))*S$13^2/Wall_Loss_Prob_20L!R$25</f>
        <v>24.396804118176856</v>
      </c>
      <c r="T62" s="1">
        <f>$A$6*(1-EXP(-Wall_Loss_Prob_20L!S$25*$E62))*T$13^2/Wall_Loss_Prob_20L!S$25</f>
        <v>26.189686667172069</v>
      </c>
      <c r="U62" s="1">
        <f>$A$6*(1-EXP(-Wall_Loss_Prob_20L!T$25*$E62))*U$13^2/Wall_Loss_Prob_20L!T$25</f>
        <v>27.977489316807809</v>
      </c>
      <c r="V62" s="1">
        <f>$A$6*(1-EXP(-Wall_Loss_Prob_20L!U$25*$E62))*V$13^2/Wall_Loss_Prob_20L!U$25</f>
        <v>29.758897989453111</v>
      </c>
      <c r="W62" s="1">
        <f>$A$6*(1-EXP(-Wall_Loss_Prob_20L!V$25*$E62))*W$13^2/Wall_Loss_Prob_20L!V$25</f>
        <v>31.531939639755862</v>
      </c>
      <c r="X62" s="1">
        <f>$A$6*(1-EXP(-Wall_Loss_Prob_20L!W$25*$E62))*X$13^2/Wall_Loss_Prob_20L!W$25</f>
        <v>33.293329081525378</v>
      </c>
      <c r="Y62" s="1">
        <f>$A$6*(1-EXP(-Wall_Loss_Prob_20L!X$25*$E62))*Y$13^2/Wall_Loss_Prob_20L!X$25</f>
        <v>35.036461330500515</v>
      </c>
      <c r="Z62" s="1">
        <f>$A$6*(1-EXP(-Wall_Loss_Prob_20L!Y$25*$E62))*Z$13^2/Wall_Loss_Prob_20L!Y$25</f>
        <v>36.73743044222411</v>
      </c>
      <c r="AA62" s="1">
        <f>$A$6*(1-EXP(-Wall_Loss_Prob_20L!Z$25*$E62))*AA$13^2/Wall_Loss_Prob_20L!Z$25</f>
        <v>37.836477577717567</v>
      </c>
      <c r="AC62" s="1">
        <f t="shared" si="4"/>
        <v>436.05440001928037</v>
      </c>
    </row>
    <row r="63" spans="5:29" x14ac:dyDescent="0.15">
      <c r="E63" s="1">
        <f t="shared" si="5"/>
        <v>2350</v>
      </c>
      <c r="F63" s="1">
        <f>$A$6*(1-EXP(-Wall_Loss_Prob_20L!E$25*$E63))*F$13^2/Wall_Loss_Prob_20L!E$25</f>
        <v>1.1391937636565908</v>
      </c>
      <c r="G63" s="1">
        <f>$A$6*(1-EXP(-Wall_Loss_Prob_20L!F$25*$E63))*G$13^2/Wall_Loss_Prob_20L!F$25</f>
        <v>2.8101201076688946</v>
      </c>
      <c r="H63" s="1">
        <f>$A$6*(1-EXP(-Wall_Loss_Prob_20L!G$25*$E63))*H$13^2/Wall_Loss_Prob_20L!G$25</f>
        <v>4.5677409837316096</v>
      </c>
      <c r="I63" s="1">
        <f>$A$6*(1-EXP(-Wall_Loss_Prob_20L!H$25*$E63))*I$13^2/Wall_Loss_Prob_20L!H$25</f>
        <v>6.3545762036324405</v>
      </c>
      <c r="J63" s="1">
        <f>$A$6*(1-EXP(-Wall_Loss_Prob_20L!I$25*$E63))*J$13^2/Wall_Loss_Prob_20L!I$25</f>
        <v>8.1538867576423133</v>
      </c>
      <c r="K63" s="1">
        <f>$A$6*(1-EXP(-Wall_Loss_Prob_20L!J$25*$E63))*K$13^2/Wall_Loss_Prob_20L!J$25</f>
        <v>9.9590109534707434</v>
      </c>
      <c r="L63" s="1">
        <f>$A$6*(1-EXP(-Wall_Loss_Prob_20L!K$25*$E63))*L$13^2/Wall_Loss_Prob_20L!K$25</f>
        <v>11.766735412267989</v>
      </c>
      <c r="M63" s="1">
        <f>$A$6*(1-EXP(-Wall_Loss_Prob_20L!L$25*$E63))*M$13^2/Wall_Loss_Prob_20L!L$25</f>
        <v>13.57527677822663</v>
      </c>
      <c r="N63" s="1">
        <f>$A$6*(1-EXP(-Wall_Loss_Prob_20L!M$25*$E63))*N$13^2/Wall_Loss_Prob_20L!M$25</f>
        <v>15.383520101102587</v>
      </c>
      <c r="O63" s="1">
        <f>$A$6*(1-EXP(-Wall_Loss_Prob_20L!N$25*$E63))*O$13^2/Wall_Loss_Prob_20L!N$25</f>
        <v>17.190683319946007</v>
      </c>
      <c r="P63" s="1">
        <f>$A$6*(1-EXP(-Wall_Loss_Prob_20L!O$25*$E63))*P$13^2/Wall_Loss_Prob_20L!O$25</f>
        <v>18.996148869863408</v>
      </c>
      <c r="Q63" s="1">
        <f>$A$6*(1-EXP(-Wall_Loss_Prob_20L!P$25*$E63))*Q$13^2/Wall_Loss_Prob_20L!P$25</f>
        <v>20.799366685699429</v>
      </c>
      <c r="R63" s="1">
        <f>$A$6*(1-EXP(-Wall_Loss_Prob_20L!Q$25*$E63))*R$13^2/Wall_Loss_Prob_20L!Q$25</f>
        <v>22.59978740331443</v>
      </c>
      <c r="S63" s="1">
        <f>$A$6*(1-EXP(-Wall_Loss_Prob_20L!R$25*$E63))*S$13^2/Wall_Loss_Prob_20L!R$25</f>
        <v>24.396804118176856</v>
      </c>
      <c r="T63" s="1">
        <f>$A$6*(1-EXP(-Wall_Loss_Prob_20L!S$25*$E63))*T$13^2/Wall_Loss_Prob_20L!S$25</f>
        <v>26.189686667172069</v>
      </c>
      <c r="U63" s="1">
        <f>$A$6*(1-EXP(-Wall_Loss_Prob_20L!T$25*$E63))*U$13^2/Wall_Loss_Prob_20L!T$25</f>
        <v>27.977489316807809</v>
      </c>
      <c r="V63" s="1">
        <f>$A$6*(1-EXP(-Wall_Loss_Prob_20L!U$25*$E63))*V$13^2/Wall_Loss_Prob_20L!U$25</f>
        <v>29.758897989453111</v>
      </c>
      <c r="W63" s="1">
        <f>$A$6*(1-EXP(-Wall_Loss_Prob_20L!V$25*$E63))*W$13^2/Wall_Loss_Prob_20L!V$25</f>
        <v>31.531939639755862</v>
      </c>
      <c r="X63" s="1">
        <f>$A$6*(1-EXP(-Wall_Loss_Prob_20L!W$25*$E63))*X$13^2/Wall_Loss_Prob_20L!W$25</f>
        <v>33.293329081525378</v>
      </c>
      <c r="Y63" s="1">
        <f>$A$6*(1-EXP(-Wall_Loss_Prob_20L!X$25*$E63))*Y$13^2/Wall_Loss_Prob_20L!X$25</f>
        <v>35.036461330500515</v>
      </c>
      <c r="Z63" s="1">
        <f>$A$6*(1-EXP(-Wall_Loss_Prob_20L!Y$25*$E63))*Z$13^2/Wall_Loss_Prob_20L!Y$25</f>
        <v>36.73743044222411</v>
      </c>
      <c r="AA63" s="1">
        <f>$A$6*(1-EXP(-Wall_Loss_Prob_20L!Z$25*$E63))*AA$13^2/Wall_Loss_Prob_20L!Z$25</f>
        <v>37.836477577717567</v>
      </c>
      <c r="AC63" s="1">
        <f t="shared" si="4"/>
        <v>436.05456350355632</v>
      </c>
    </row>
    <row r="64" spans="5:29" x14ac:dyDescent="0.15">
      <c r="E64" s="1">
        <f t="shared" si="5"/>
        <v>2400</v>
      </c>
      <c r="F64" s="1">
        <f>$A$6*(1-EXP(-Wall_Loss_Prob_20L!E$25*$E64))*F$13^2/Wall_Loss_Prob_20L!E$25</f>
        <v>1.1393273762282496</v>
      </c>
      <c r="G64" s="1">
        <f>$A$6*(1-EXP(-Wall_Loss_Prob_20L!F$25*$E64))*G$13^2/Wall_Loss_Prob_20L!F$25</f>
        <v>2.8101262948715804</v>
      </c>
      <c r="H64" s="1">
        <f>$A$6*(1-EXP(-Wall_Loss_Prob_20L!G$25*$E64))*H$13^2/Wall_Loss_Prob_20L!G$25</f>
        <v>4.567741144233322</v>
      </c>
      <c r="I64" s="1">
        <f>$A$6*(1-EXP(-Wall_Loss_Prob_20L!H$25*$E64))*I$13^2/Wall_Loss_Prob_20L!H$25</f>
        <v>6.3545762069083844</v>
      </c>
      <c r="J64" s="1">
        <f>$A$6*(1-EXP(-Wall_Loss_Prob_20L!I$25*$E64))*J$13^2/Wall_Loss_Prob_20L!I$25</f>
        <v>8.1538867577008265</v>
      </c>
      <c r="K64" s="1">
        <f>$A$6*(1-EXP(-Wall_Loss_Prob_20L!J$25*$E64))*K$13^2/Wall_Loss_Prob_20L!J$25</f>
        <v>9.9590109534717008</v>
      </c>
      <c r="L64" s="1">
        <f>$A$6*(1-EXP(-Wall_Loss_Prob_20L!K$25*$E64))*L$13^2/Wall_Loss_Prob_20L!K$25</f>
        <v>11.766735412268003</v>
      </c>
      <c r="M64" s="1">
        <f>$A$6*(1-EXP(-Wall_Loss_Prob_20L!L$25*$E64))*M$13^2/Wall_Loss_Prob_20L!L$25</f>
        <v>13.57527677822663</v>
      </c>
      <c r="N64" s="1">
        <f>$A$6*(1-EXP(-Wall_Loss_Prob_20L!M$25*$E64))*N$13^2/Wall_Loss_Prob_20L!M$25</f>
        <v>15.383520101102587</v>
      </c>
      <c r="O64" s="1">
        <f>$A$6*(1-EXP(-Wall_Loss_Prob_20L!N$25*$E64))*O$13^2/Wall_Loss_Prob_20L!N$25</f>
        <v>17.190683319946007</v>
      </c>
      <c r="P64" s="1">
        <f>$A$6*(1-EXP(-Wall_Loss_Prob_20L!O$25*$E64))*P$13^2/Wall_Loss_Prob_20L!O$25</f>
        <v>18.996148869863408</v>
      </c>
      <c r="Q64" s="1">
        <f>$A$6*(1-EXP(-Wall_Loss_Prob_20L!P$25*$E64))*Q$13^2/Wall_Loss_Prob_20L!P$25</f>
        <v>20.799366685699429</v>
      </c>
      <c r="R64" s="1">
        <f>$A$6*(1-EXP(-Wall_Loss_Prob_20L!Q$25*$E64))*R$13^2/Wall_Loss_Prob_20L!Q$25</f>
        <v>22.59978740331443</v>
      </c>
      <c r="S64" s="1">
        <f>$A$6*(1-EXP(-Wall_Loss_Prob_20L!R$25*$E64))*S$13^2/Wall_Loss_Prob_20L!R$25</f>
        <v>24.396804118176856</v>
      </c>
      <c r="T64" s="1">
        <f>$A$6*(1-EXP(-Wall_Loss_Prob_20L!S$25*$E64))*T$13^2/Wall_Loss_Prob_20L!S$25</f>
        <v>26.189686667172069</v>
      </c>
      <c r="U64" s="1">
        <f>$A$6*(1-EXP(-Wall_Loss_Prob_20L!T$25*$E64))*U$13^2/Wall_Loss_Prob_20L!T$25</f>
        <v>27.977489316807809</v>
      </c>
      <c r="V64" s="1">
        <f>$A$6*(1-EXP(-Wall_Loss_Prob_20L!U$25*$E64))*V$13^2/Wall_Loss_Prob_20L!U$25</f>
        <v>29.758897989453111</v>
      </c>
      <c r="W64" s="1">
        <f>$A$6*(1-EXP(-Wall_Loss_Prob_20L!V$25*$E64))*W$13^2/Wall_Loss_Prob_20L!V$25</f>
        <v>31.531939639755862</v>
      </c>
      <c r="X64" s="1">
        <f>$A$6*(1-EXP(-Wall_Loss_Prob_20L!W$25*$E64))*X$13^2/Wall_Loss_Prob_20L!W$25</f>
        <v>33.293329081525378</v>
      </c>
      <c r="Y64" s="1">
        <f>$A$6*(1-EXP(-Wall_Loss_Prob_20L!X$25*$E64))*Y$13^2/Wall_Loss_Prob_20L!X$25</f>
        <v>35.036461330500515</v>
      </c>
      <c r="Z64" s="1">
        <f>$A$6*(1-EXP(-Wall_Loss_Prob_20L!Y$25*$E64))*Z$13^2/Wall_Loss_Prob_20L!Y$25</f>
        <v>36.73743044222411</v>
      </c>
      <c r="AA64" s="1">
        <f>$A$6*(1-EXP(-Wall_Loss_Prob_20L!Z$25*$E64))*AA$13^2/Wall_Loss_Prob_20L!Z$25</f>
        <v>37.836477577717567</v>
      </c>
      <c r="AC64" s="1">
        <f t="shared" si="4"/>
        <v>436.05470346716777</v>
      </c>
    </row>
    <row r="65" spans="1:33" x14ac:dyDescent="0.15">
      <c r="E65" s="1">
        <f t="shared" si="5"/>
        <v>2450</v>
      </c>
      <c r="F65" s="1">
        <f>$A$6*(1-EXP(-Wall_Loss_Prob_20L!E$25*$E65))*F$13^2/Wall_Loss_Prob_20L!E$25</f>
        <v>1.139442291657432</v>
      </c>
      <c r="G65" s="1">
        <f>$A$6*(1-EXP(-Wall_Loss_Prob_20L!F$25*$E65))*G$13^2/Wall_Loss_Prob_20L!F$25</f>
        <v>2.8101311393233908</v>
      </c>
      <c r="H65" s="1">
        <f>$A$6*(1-EXP(-Wall_Loss_Prob_20L!G$25*$E65))*H$13^2/Wall_Loss_Prob_20L!G$25</f>
        <v>4.5677412586277715</v>
      </c>
      <c r="I65" s="1">
        <f>$A$6*(1-EXP(-Wall_Loss_Prob_20L!H$25*$E65))*I$13^2/Wall_Loss_Prob_20L!H$25</f>
        <v>6.3545762090335431</v>
      </c>
      <c r="J65" s="1">
        <f>$A$6*(1-EXP(-Wall_Loss_Prob_20L!I$25*$E65))*J$13^2/Wall_Loss_Prob_20L!I$25</f>
        <v>8.1538867577353731</v>
      </c>
      <c r="K65" s="1">
        <f>$A$6*(1-EXP(-Wall_Loss_Prob_20L!J$25*$E65))*K$13^2/Wall_Loss_Prob_20L!J$25</f>
        <v>9.959010953472216</v>
      </c>
      <c r="L65" s="1">
        <f>$A$6*(1-EXP(-Wall_Loss_Prob_20L!K$25*$E65))*L$13^2/Wall_Loss_Prob_20L!K$25</f>
        <v>11.766735412268011</v>
      </c>
      <c r="M65" s="1">
        <f>$A$6*(1-EXP(-Wall_Loss_Prob_20L!L$25*$E65))*M$13^2/Wall_Loss_Prob_20L!L$25</f>
        <v>13.57527677822663</v>
      </c>
      <c r="N65" s="1">
        <f>$A$6*(1-EXP(-Wall_Loss_Prob_20L!M$25*$E65))*N$13^2/Wall_Loss_Prob_20L!M$25</f>
        <v>15.383520101102587</v>
      </c>
      <c r="O65" s="1">
        <f>$A$6*(1-EXP(-Wall_Loss_Prob_20L!N$25*$E65))*O$13^2/Wall_Loss_Prob_20L!N$25</f>
        <v>17.190683319946007</v>
      </c>
      <c r="P65" s="1">
        <f>$A$6*(1-EXP(-Wall_Loss_Prob_20L!O$25*$E65))*P$13^2/Wall_Loss_Prob_20L!O$25</f>
        <v>18.996148869863408</v>
      </c>
      <c r="Q65" s="1">
        <f>$A$6*(1-EXP(-Wall_Loss_Prob_20L!P$25*$E65))*Q$13^2/Wall_Loss_Prob_20L!P$25</f>
        <v>20.799366685699429</v>
      </c>
      <c r="R65" s="1">
        <f>$A$6*(1-EXP(-Wall_Loss_Prob_20L!Q$25*$E65))*R$13^2/Wall_Loss_Prob_20L!Q$25</f>
        <v>22.59978740331443</v>
      </c>
      <c r="S65" s="1">
        <f>$A$6*(1-EXP(-Wall_Loss_Prob_20L!R$25*$E65))*S$13^2/Wall_Loss_Prob_20L!R$25</f>
        <v>24.396804118176856</v>
      </c>
      <c r="T65" s="1">
        <f>$A$6*(1-EXP(-Wall_Loss_Prob_20L!S$25*$E65))*T$13^2/Wall_Loss_Prob_20L!S$25</f>
        <v>26.189686667172069</v>
      </c>
      <c r="U65" s="1">
        <f>$A$6*(1-EXP(-Wall_Loss_Prob_20L!T$25*$E65))*U$13^2/Wall_Loss_Prob_20L!T$25</f>
        <v>27.977489316807809</v>
      </c>
      <c r="V65" s="1">
        <f>$A$6*(1-EXP(-Wall_Loss_Prob_20L!U$25*$E65))*V$13^2/Wall_Loss_Prob_20L!U$25</f>
        <v>29.758897989453111</v>
      </c>
      <c r="W65" s="1">
        <f>$A$6*(1-EXP(-Wall_Loss_Prob_20L!V$25*$E65))*W$13^2/Wall_Loss_Prob_20L!V$25</f>
        <v>31.531939639755862</v>
      </c>
      <c r="X65" s="1">
        <f>$A$6*(1-EXP(-Wall_Loss_Prob_20L!W$25*$E65))*X$13^2/Wall_Loss_Prob_20L!W$25</f>
        <v>33.293329081525378</v>
      </c>
      <c r="Y65" s="1">
        <f>$A$6*(1-EXP(-Wall_Loss_Prob_20L!X$25*$E65))*Y$13^2/Wall_Loss_Prob_20L!X$25</f>
        <v>35.036461330500515</v>
      </c>
      <c r="Z65" s="1">
        <f>$A$6*(1-EXP(-Wall_Loss_Prob_20L!Y$25*$E65))*Z$13^2/Wall_Loss_Prob_20L!Y$25</f>
        <v>36.73743044222411</v>
      </c>
      <c r="AA65" s="1">
        <f>$A$6*(1-EXP(-Wall_Loss_Prob_20L!Z$25*$E65))*AA$13^2/Wall_Loss_Prob_20L!Z$25</f>
        <v>37.836477577717567</v>
      </c>
      <c r="AC65" s="1">
        <f t="shared" si="4"/>
        <v>436.05482334360352</v>
      </c>
    </row>
    <row r="66" spans="1:33" x14ac:dyDescent="0.15">
      <c r="E66" s="1">
        <f t="shared" si="5"/>
        <v>2500</v>
      </c>
      <c r="F66" s="1">
        <f>$A$6*(1-EXP(-Wall_Loss_Prob_20L!E$25*$E66))*F$13^2/Wall_Loss_Prob_20L!E$25</f>
        <v>1.1395411263381823</v>
      </c>
      <c r="G66" s="1">
        <f>$A$6*(1-EXP(-Wall_Loss_Prob_20L!F$25*$E66))*G$13^2/Wall_Loss_Prob_20L!F$25</f>
        <v>2.8101349324290199</v>
      </c>
      <c r="H66" s="1">
        <f>$A$6*(1-EXP(-Wall_Loss_Prob_20L!G$25*$E66))*H$13^2/Wall_Loss_Prob_20L!G$25</f>
        <v>4.5677413401601754</v>
      </c>
      <c r="I66" s="1">
        <f>$A$6*(1-EXP(-Wall_Loss_Prob_20L!H$25*$E66))*I$13^2/Wall_Loss_Prob_20L!H$25</f>
        <v>6.3545762104121692</v>
      </c>
      <c r="J66" s="1">
        <f>$A$6*(1-EXP(-Wall_Loss_Prob_20L!I$25*$E66))*J$13^2/Wall_Loss_Prob_20L!I$25</f>
        <v>8.1538867577557674</v>
      </c>
      <c r="K66" s="1">
        <f>$A$6*(1-EXP(-Wall_Loss_Prob_20L!J$25*$E66))*K$13^2/Wall_Loss_Prob_20L!J$25</f>
        <v>9.9590109534724913</v>
      </c>
      <c r="L66" s="1">
        <f>$A$6*(1-EXP(-Wall_Loss_Prob_20L!K$25*$E66))*L$13^2/Wall_Loss_Prob_20L!K$25</f>
        <v>11.766735412268014</v>
      </c>
      <c r="M66" s="1">
        <f>$A$6*(1-EXP(-Wall_Loss_Prob_20L!L$25*$E66))*M$13^2/Wall_Loss_Prob_20L!L$25</f>
        <v>13.57527677822663</v>
      </c>
      <c r="N66" s="1">
        <f>$A$6*(1-EXP(-Wall_Loss_Prob_20L!M$25*$E66))*N$13^2/Wall_Loss_Prob_20L!M$25</f>
        <v>15.383520101102587</v>
      </c>
      <c r="O66" s="1">
        <f>$A$6*(1-EXP(-Wall_Loss_Prob_20L!N$25*$E66))*O$13^2/Wall_Loss_Prob_20L!N$25</f>
        <v>17.190683319946007</v>
      </c>
      <c r="P66" s="1">
        <f>$A$6*(1-EXP(-Wall_Loss_Prob_20L!O$25*$E66))*P$13^2/Wall_Loss_Prob_20L!O$25</f>
        <v>18.996148869863408</v>
      </c>
      <c r="Q66" s="1">
        <f>$A$6*(1-EXP(-Wall_Loss_Prob_20L!P$25*$E66))*Q$13^2/Wall_Loss_Prob_20L!P$25</f>
        <v>20.799366685699429</v>
      </c>
      <c r="R66" s="1">
        <f>$A$6*(1-EXP(-Wall_Loss_Prob_20L!Q$25*$E66))*R$13^2/Wall_Loss_Prob_20L!Q$25</f>
        <v>22.59978740331443</v>
      </c>
      <c r="S66" s="1">
        <f>$A$6*(1-EXP(-Wall_Loss_Prob_20L!R$25*$E66))*S$13^2/Wall_Loss_Prob_20L!R$25</f>
        <v>24.396804118176856</v>
      </c>
      <c r="T66" s="1">
        <f>$A$6*(1-EXP(-Wall_Loss_Prob_20L!S$25*$E66))*T$13^2/Wall_Loss_Prob_20L!S$25</f>
        <v>26.189686667172069</v>
      </c>
      <c r="U66" s="1">
        <f>$A$6*(1-EXP(-Wall_Loss_Prob_20L!T$25*$E66))*U$13^2/Wall_Loss_Prob_20L!T$25</f>
        <v>27.977489316807809</v>
      </c>
      <c r="V66" s="1">
        <f>$A$6*(1-EXP(-Wall_Loss_Prob_20L!U$25*$E66))*V$13^2/Wall_Loss_Prob_20L!U$25</f>
        <v>29.758897989453111</v>
      </c>
      <c r="W66" s="1">
        <f>$A$6*(1-EXP(-Wall_Loss_Prob_20L!V$25*$E66))*W$13^2/Wall_Loss_Prob_20L!V$25</f>
        <v>31.531939639755862</v>
      </c>
      <c r="X66" s="1">
        <f>$A$6*(1-EXP(-Wall_Loss_Prob_20L!W$25*$E66))*X$13^2/Wall_Loss_Prob_20L!W$25</f>
        <v>33.293329081525378</v>
      </c>
      <c r="Y66" s="1">
        <f>$A$6*(1-EXP(-Wall_Loss_Prob_20L!X$25*$E66))*Y$13^2/Wall_Loss_Prob_20L!X$25</f>
        <v>35.036461330500515</v>
      </c>
      <c r="Z66" s="1">
        <f>$A$6*(1-EXP(-Wall_Loss_Prob_20L!Y$25*$E66))*Z$13^2/Wall_Loss_Prob_20L!Y$25</f>
        <v>36.73743044222411</v>
      </c>
      <c r="AA66" s="1">
        <f>$A$6*(1-EXP(-Wall_Loss_Prob_20L!Z$25*$E66))*AA$13^2/Wall_Loss_Prob_20L!Z$25</f>
        <v>37.836477577717567</v>
      </c>
      <c r="AC66" s="1">
        <f t="shared" si="4"/>
        <v>436.05492605432153</v>
      </c>
    </row>
    <row r="67" spans="1:33" x14ac:dyDescent="0.15">
      <c r="E67" s="1">
        <f t="shared" si="5"/>
        <v>2550</v>
      </c>
      <c r="F67" s="1">
        <f>$A$6*(1-EXP(-Wall_Loss_Prob_20L!E$25*$E67))*F$13^2/Wall_Loss_Prob_20L!E$25</f>
        <v>1.1396261305381274</v>
      </c>
      <c r="G67" s="1">
        <f>$A$6*(1-EXP(-Wall_Loss_Prob_20L!F$25*$E67))*G$13^2/Wall_Loss_Prob_20L!F$25</f>
        <v>2.8101379023523227</v>
      </c>
      <c r="H67" s="1">
        <f>$A$6*(1-EXP(-Wall_Loss_Prob_20L!G$25*$E67))*H$13^2/Wall_Loss_Prob_20L!G$25</f>
        <v>4.5677413982707966</v>
      </c>
      <c r="I67" s="1">
        <f>$A$6*(1-EXP(-Wall_Loss_Prob_20L!H$25*$E67))*I$13^2/Wall_Loss_Prob_20L!H$25</f>
        <v>6.3545762113065081</v>
      </c>
      <c r="J67" s="1">
        <f>$A$6*(1-EXP(-Wall_Loss_Prob_20L!I$25*$E67))*J$13^2/Wall_Loss_Prob_20L!I$25</f>
        <v>8.1538867577678094</v>
      </c>
      <c r="K67" s="1">
        <f>$A$6*(1-EXP(-Wall_Loss_Prob_20L!J$25*$E67))*K$13^2/Wall_Loss_Prob_20L!J$25</f>
        <v>9.9590109534726423</v>
      </c>
      <c r="L67" s="1">
        <f>$A$6*(1-EXP(-Wall_Loss_Prob_20L!K$25*$E67))*L$13^2/Wall_Loss_Prob_20L!K$25</f>
        <v>11.766735412268016</v>
      </c>
      <c r="M67" s="1">
        <f>$A$6*(1-EXP(-Wall_Loss_Prob_20L!L$25*$E67))*M$13^2/Wall_Loss_Prob_20L!L$25</f>
        <v>13.57527677822663</v>
      </c>
      <c r="N67" s="1">
        <f>$A$6*(1-EXP(-Wall_Loss_Prob_20L!M$25*$E67))*N$13^2/Wall_Loss_Prob_20L!M$25</f>
        <v>15.383520101102587</v>
      </c>
      <c r="O67" s="1">
        <f>$A$6*(1-EXP(-Wall_Loss_Prob_20L!N$25*$E67))*O$13^2/Wall_Loss_Prob_20L!N$25</f>
        <v>17.190683319946007</v>
      </c>
      <c r="P67" s="1">
        <f>$A$6*(1-EXP(-Wall_Loss_Prob_20L!O$25*$E67))*P$13^2/Wall_Loss_Prob_20L!O$25</f>
        <v>18.996148869863408</v>
      </c>
      <c r="Q67" s="1">
        <f>$A$6*(1-EXP(-Wall_Loss_Prob_20L!P$25*$E67))*Q$13^2/Wall_Loss_Prob_20L!P$25</f>
        <v>20.799366685699429</v>
      </c>
      <c r="R67" s="1">
        <f>$A$6*(1-EXP(-Wall_Loss_Prob_20L!Q$25*$E67))*R$13^2/Wall_Loss_Prob_20L!Q$25</f>
        <v>22.59978740331443</v>
      </c>
      <c r="S67" s="1">
        <f>$A$6*(1-EXP(-Wall_Loss_Prob_20L!R$25*$E67))*S$13^2/Wall_Loss_Prob_20L!R$25</f>
        <v>24.396804118176856</v>
      </c>
      <c r="T67" s="1">
        <f>$A$6*(1-EXP(-Wall_Loss_Prob_20L!S$25*$E67))*T$13^2/Wall_Loss_Prob_20L!S$25</f>
        <v>26.189686667172069</v>
      </c>
      <c r="U67" s="1">
        <f>$A$6*(1-EXP(-Wall_Loss_Prob_20L!T$25*$E67))*U$13^2/Wall_Loss_Prob_20L!T$25</f>
        <v>27.977489316807809</v>
      </c>
      <c r="V67" s="1">
        <f>$A$6*(1-EXP(-Wall_Loss_Prob_20L!U$25*$E67))*V$13^2/Wall_Loss_Prob_20L!U$25</f>
        <v>29.758897989453111</v>
      </c>
      <c r="W67" s="1">
        <f>$A$6*(1-EXP(-Wall_Loss_Prob_20L!V$25*$E67))*W$13^2/Wall_Loss_Prob_20L!V$25</f>
        <v>31.531939639755862</v>
      </c>
      <c r="X67" s="1">
        <f>$A$6*(1-EXP(-Wall_Loss_Prob_20L!W$25*$E67))*X$13^2/Wall_Loss_Prob_20L!W$25</f>
        <v>33.293329081525378</v>
      </c>
      <c r="Y67" s="1">
        <f>$A$6*(1-EXP(-Wall_Loss_Prob_20L!X$25*$E67))*Y$13^2/Wall_Loss_Prob_20L!X$25</f>
        <v>35.036461330500515</v>
      </c>
      <c r="Z67" s="1">
        <f>$A$6*(1-EXP(-Wall_Loss_Prob_20L!Y$25*$E67))*Z$13^2/Wall_Loss_Prob_20L!Y$25</f>
        <v>36.73743044222411</v>
      </c>
      <c r="AA67" s="1">
        <f>$A$6*(1-EXP(-Wall_Loss_Prob_20L!Z$25*$E67))*AA$13^2/Wall_Loss_Prob_20L!Z$25</f>
        <v>37.836477577717567</v>
      </c>
      <c r="AC67" s="1">
        <f t="shared" si="4"/>
        <v>436.05501408746193</v>
      </c>
    </row>
    <row r="68" spans="1:33" x14ac:dyDescent="0.15">
      <c r="E68" s="1">
        <f t="shared" si="5"/>
        <v>2600</v>
      </c>
      <c r="F68" s="1">
        <f>$A$6*(1-EXP(-Wall_Loss_Prob_20L!E$25*$E68))*F$13^2/Wall_Loss_Prob_20L!E$25</f>
        <v>1.1396992396325616</v>
      </c>
      <c r="G68" s="1">
        <f>$A$6*(1-EXP(-Wall_Loss_Prob_20L!F$25*$E68))*G$13^2/Wall_Loss_Prob_20L!F$25</f>
        <v>2.8101402277408782</v>
      </c>
      <c r="H68" s="1">
        <f>$A$6*(1-EXP(-Wall_Loss_Prob_20L!G$25*$E68))*H$13^2/Wall_Loss_Prob_20L!G$25</f>
        <v>4.5677414396880049</v>
      </c>
      <c r="I68" s="1">
        <f>$A$6*(1-EXP(-Wall_Loss_Prob_20L!H$25*$E68))*I$13^2/Wall_Loss_Prob_20L!H$25</f>
        <v>6.3545762118866804</v>
      </c>
      <c r="J68" s="1">
        <f>$A$6*(1-EXP(-Wall_Loss_Prob_20L!I$25*$E68))*J$13^2/Wall_Loss_Prob_20L!I$25</f>
        <v>8.1538867577749183</v>
      </c>
      <c r="K68" s="1">
        <f>$A$6*(1-EXP(-Wall_Loss_Prob_20L!J$25*$E68))*K$13^2/Wall_Loss_Prob_20L!J$25</f>
        <v>9.9590109534727205</v>
      </c>
      <c r="L68" s="1">
        <f>$A$6*(1-EXP(-Wall_Loss_Prob_20L!K$25*$E68))*L$13^2/Wall_Loss_Prob_20L!K$25</f>
        <v>11.766735412268016</v>
      </c>
      <c r="M68" s="1">
        <f>$A$6*(1-EXP(-Wall_Loss_Prob_20L!L$25*$E68))*M$13^2/Wall_Loss_Prob_20L!L$25</f>
        <v>13.57527677822663</v>
      </c>
      <c r="N68" s="1">
        <f>$A$6*(1-EXP(-Wall_Loss_Prob_20L!M$25*$E68))*N$13^2/Wall_Loss_Prob_20L!M$25</f>
        <v>15.383520101102587</v>
      </c>
      <c r="O68" s="1">
        <f>$A$6*(1-EXP(-Wall_Loss_Prob_20L!N$25*$E68))*O$13^2/Wall_Loss_Prob_20L!N$25</f>
        <v>17.190683319946007</v>
      </c>
      <c r="P68" s="1">
        <f>$A$6*(1-EXP(-Wall_Loss_Prob_20L!O$25*$E68))*P$13^2/Wall_Loss_Prob_20L!O$25</f>
        <v>18.996148869863408</v>
      </c>
      <c r="Q68" s="1">
        <f>$A$6*(1-EXP(-Wall_Loss_Prob_20L!P$25*$E68))*Q$13^2/Wall_Loss_Prob_20L!P$25</f>
        <v>20.799366685699429</v>
      </c>
      <c r="R68" s="1">
        <f>$A$6*(1-EXP(-Wall_Loss_Prob_20L!Q$25*$E68))*R$13^2/Wall_Loss_Prob_20L!Q$25</f>
        <v>22.59978740331443</v>
      </c>
      <c r="S68" s="1">
        <f>$A$6*(1-EXP(-Wall_Loss_Prob_20L!R$25*$E68))*S$13^2/Wall_Loss_Prob_20L!R$25</f>
        <v>24.396804118176856</v>
      </c>
      <c r="T68" s="1">
        <f>$A$6*(1-EXP(-Wall_Loss_Prob_20L!S$25*$E68))*T$13^2/Wall_Loss_Prob_20L!S$25</f>
        <v>26.189686667172069</v>
      </c>
      <c r="U68" s="1">
        <f>$A$6*(1-EXP(-Wall_Loss_Prob_20L!T$25*$E68))*U$13^2/Wall_Loss_Prob_20L!T$25</f>
        <v>27.977489316807809</v>
      </c>
      <c r="V68" s="1">
        <f>$A$6*(1-EXP(-Wall_Loss_Prob_20L!U$25*$E68))*V$13^2/Wall_Loss_Prob_20L!U$25</f>
        <v>29.758897989453111</v>
      </c>
      <c r="W68" s="1">
        <f>$A$6*(1-EXP(-Wall_Loss_Prob_20L!V$25*$E68))*W$13^2/Wall_Loss_Prob_20L!V$25</f>
        <v>31.531939639755862</v>
      </c>
      <c r="X68" s="1">
        <f>$A$6*(1-EXP(-Wall_Loss_Prob_20L!W$25*$E68))*X$13^2/Wall_Loss_Prob_20L!W$25</f>
        <v>33.293329081525378</v>
      </c>
      <c r="Y68" s="1">
        <f>$A$6*(1-EXP(-Wall_Loss_Prob_20L!X$25*$E68))*Y$13^2/Wall_Loss_Prob_20L!X$25</f>
        <v>35.036461330500515</v>
      </c>
      <c r="Z68" s="1">
        <f>$A$6*(1-EXP(-Wall_Loss_Prob_20L!Y$25*$E68))*Z$13^2/Wall_Loss_Prob_20L!Y$25</f>
        <v>36.73743044222411</v>
      </c>
      <c r="AA68" s="1">
        <f>$A$6*(1-EXP(-Wall_Loss_Prob_20L!Z$25*$E68))*AA$13^2/Wall_Loss_Prob_20L!Z$25</f>
        <v>37.836477577717567</v>
      </c>
      <c r="AC68" s="1">
        <f t="shared" si="4"/>
        <v>436.05508956394954</v>
      </c>
    </row>
    <row r="69" spans="1:33" x14ac:dyDescent="0.15">
      <c r="E69" s="1">
        <f t="shared" si="5"/>
        <v>2650</v>
      </c>
      <c r="F69" s="1">
        <f>$A$6*(1-EXP(-Wall_Loss_Prob_20L!E$25*$E69))*F$13^2/Wall_Loss_Prob_20L!E$25</f>
        <v>1.139762118169062</v>
      </c>
      <c r="G69" s="1">
        <f>$A$6*(1-EXP(-Wall_Loss_Prob_20L!F$25*$E69))*G$13^2/Wall_Loss_Prob_20L!F$25</f>
        <v>2.8101420484720503</v>
      </c>
      <c r="H69" s="1">
        <f>$A$6*(1-EXP(-Wall_Loss_Prob_20L!G$25*$E69))*H$13^2/Wall_Loss_Prob_20L!G$25</f>
        <v>4.5677414692073084</v>
      </c>
      <c r="I69" s="1">
        <f>$A$6*(1-EXP(-Wall_Loss_Prob_20L!H$25*$E69))*I$13^2/Wall_Loss_Prob_20L!H$25</f>
        <v>6.3545762122630487</v>
      </c>
      <c r="J69" s="1">
        <f>$A$6*(1-EXP(-Wall_Loss_Prob_20L!I$25*$E69))*J$13^2/Wall_Loss_Prob_20L!I$25</f>
        <v>8.1538867577791141</v>
      </c>
      <c r="K69" s="1">
        <f>$A$6*(1-EXP(-Wall_Loss_Prob_20L!J$25*$E69))*K$13^2/Wall_Loss_Prob_20L!J$25</f>
        <v>9.9590109534727649</v>
      </c>
      <c r="L69" s="1">
        <f>$A$6*(1-EXP(-Wall_Loss_Prob_20L!K$25*$E69))*L$13^2/Wall_Loss_Prob_20L!K$25</f>
        <v>11.766735412268018</v>
      </c>
      <c r="M69" s="1">
        <f>$A$6*(1-EXP(-Wall_Loss_Prob_20L!L$25*$E69))*M$13^2/Wall_Loss_Prob_20L!L$25</f>
        <v>13.57527677822663</v>
      </c>
      <c r="N69" s="1">
        <f>$A$6*(1-EXP(-Wall_Loss_Prob_20L!M$25*$E69))*N$13^2/Wall_Loss_Prob_20L!M$25</f>
        <v>15.383520101102587</v>
      </c>
      <c r="O69" s="1">
        <f>$A$6*(1-EXP(-Wall_Loss_Prob_20L!N$25*$E69))*O$13^2/Wall_Loss_Prob_20L!N$25</f>
        <v>17.190683319946007</v>
      </c>
      <c r="P69" s="1">
        <f>$A$6*(1-EXP(-Wall_Loss_Prob_20L!O$25*$E69))*P$13^2/Wall_Loss_Prob_20L!O$25</f>
        <v>18.996148869863408</v>
      </c>
      <c r="Q69" s="1">
        <f>$A$6*(1-EXP(-Wall_Loss_Prob_20L!P$25*$E69))*Q$13^2/Wall_Loss_Prob_20L!P$25</f>
        <v>20.799366685699429</v>
      </c>
      <c r="R69" s="1">
        <f>$A$6*(1-EXP(-Wall_Loss_Prob_20L!Q$25*$E69))*R$13^2/Wall_Loss_Prob_20L!Q$25</f>
        <v>22.59978740331443</v>
      </c>
      <c r="S69" s="1">
        <f>$A$6*(1-EXP(-Wall_Loss_Prob_20L!R$25*$E69))*S$13^2/Wall_Loss_Prob_20L!R$25</f>
        <v>24.396804118176856</v>
      </c>
      <c r="T69" s="1">
        <f>$A$6*(1-EXP(-Wall_Loss_Prob_20L!S$25*$E69))*T$13^2/Wall_Loss_Prob_20L!S$25</f>
        <v>26.189686667172069</v>
      </c>
      <c r="U69" s="1">
        <f>$A$6*(1-EXP(-Wall_Loss_Prob_20L!T$25*$E69))*U$13^2/Wall_Loss_Prob_20L!T$25</f>
        <v>27.977489316807809</v>
      </c>
      <c r="V69" s="1">
        <f>$A$6*(1-EXP(-Wall_Loss_Prob_20L!U$25*$E69))*V$13^2/Wall_Loss_Prob_20L!U$25</f>
        <v>29.758897989453111</v>
      </c>
      <c r="W69" s="1">
        <f>$A$6*(1-EXP(-Wall_Loss_Prob_20L!V$25*$E69))*W$13^2/Wall_Loss_Prob_20L!V$25</f>
        <v>31.531939639755862</v>
      </c>
      <c r="X69" s="1">
        <f>$A$6*(1-EXP(-Wall_Loss_Prob_20L!W$25*$E69))*X$13^2/Wall_Loss_Prob_20L!W$25</f>
        <v>33.293329081525378</v>
      </c>
      <c r="Y69" s="1">
        <f>$A$6*(1-EXP(-Wall_Loss_Prob_20L!X$25*$E69))*Y$13^2/Wall_Loss_Prob_20L!X$25</f>
        <v>35.036461330500515</v>
      </c>
      <c r="Z69" s="1">
        <f>$A$6*(1-EXP(-Wall_Loss_Prob_20L!Y$25*$E69))*Z$13^2/Wall_Loss_Prob_20L!Y$25</f>
        <v>36.73743044222411</v>
      </c>
      <c r="AA69" s="1">
        <f>$A$6*(1-EXP(-Wall_Loss_Prob_20L!Z$25*$E69))*AA$13^2/Wall_Loss_Prob_20L!Z$25</f>
        <v>37.836477577717567</v>
      </c>
      <c r="AC69" s="1">
        <f t="shared" si="4"/>
        <v>436.05515429311708</v>
      </c>
    </row>
    <row r="70" spans="1:33" x14ac:dyDescent="0.15">
      <c r="E70" s="1">
        <f t="shared" si="5"/>
        <v>2700</v>
      </c>
      <c r="F70" s="1">
        <f>$A$6*(1-EXP(-Wall_Loss_Prob_20L!E$25*$E70))*F$13^2/Wall_Loss_Prob_20L!E$25</f>
        <v>1.1398161977659036</v>
      </c>
      <c r="G70" s="1">
        <f>$A$6*(1-EXP(-Wall_Loss_Prob_20L!F$25*$E70))*G$13^2/Wall_Loss_Prob_20L!F$25</f>
        <v>2.8101434740669227</v>
      </c>
      <c r="H70" s="1">
        <f>$A$6*(1-EXP(-Wall_Loss_Prob_20L!G$25*$E70))*H$13^2/Wall_Loss_Prob_20L!G$25</f>
        <v>4.5677414902466138</v>
      </c>
      <c r="I70" s="1">
        <f>$A$6*(1-EXP(-Wall_Loss_Prob_20L!H$25*$E70))*I$13^2/Wall_Loss_Prob_20L!H$25</f>
        <v>6.3545762125072045</v>
      </c>
      <c r="J70" s="1">
        <f>$A$6*(1-EXP(-Wall_Loss_Prob_20L!I$25*$E70))*J$13^2/Wall_Loss_Prob_20L!I$25</f>
        <v>8.1538867577815939</v>
      </c>
      <c r="K70" s="1">
        <f>$A$6*(1-EXP(-Wall_Loss_Prob_20L!J$25*$E70))*K$13^2/Wall_Loss_Prob_20L!J$25</f>
        <v>9.959010953472788</v>
      </c>
      <c r="L70" s="1">
        <f>$A$6*(1-EXP(-Wall_Loss_Prob_20L!K$25*$E70))*L$13^2/Wall_Loss_Prob_20L!K$25</f>
        <v>11.766735412268018</v>
      </c>
      <c r="M70" s="1">
        <f>$A$6*(1-EXP(-Wall_Loss_Prob_20L!L$25*$E70))*M$13^2/Wall_Loss_Prob_20L!L$25</f>
        <v>13.57527677822663</v>
      </c>
      <c r="N70" s="1">
        <f>$A$6*(1-EXP(-Wall_Loss_Prob_20L!M$25*$E70))*N$13^2/Wall_Loss_Prob_20L!M$25</f>
        <v>15.383520101102587</v>
      </c>
      <c r="O70" s="1">
        <f>$A$6*(1-EXP(-Wall_Loss_Prob_20L!N$25*$E70))*O$13^2/Wall_Loss_Prob_20L!N$25</f>
        <v>17.190683319946007</v>
      </c>
      <c r="P70" s="1">
        <f>$A$6*(1-EXP(-Wall_Loss_Prob_20L!O$25*$E70))*P$13^2/Wall_Loss_Prob_20L!O$25</f>
        <v>18.996148869863408</v>
      </c>
      <c r="Q70" s="1">
        <f>$A$6*(1-EXP(-Wall_Loss_Prob_20L!P$25*$E70))*Q$13^2/Wall_Loss_Prob_20L!P$25</f>
        <v>20.799366685699429</v>
      </c>
      <c r="R70" s="1">
        <f>$A$6*(1-EXP(-Wall_Loss_Prob_20L!Q$25*$E70))*R$13^2/Wall_Loss_Prob_20L!Q$25</f>
        <v>22.59978740331443</v>
      </c>
      <c r="S70" s="1">
        <f>$A$6*(1-EXP(-Wall_Loss_Prob_20L!R$25*$E70))*S$13^2/Wall_Loss_Prob_20L!R$25</f>
        <v>24.396804118176856</v>
      </c>
      <c r="T70" s="1">
        <f>$A$6*(1-EXP(-Wall_Loss_Prob_20L!S$25*$E70))*T$13^2/Wall_Loss_Prob_20L!S$25</f>
        <v>26.189686667172069</v>
      </c>
      <c r="U70" s="1">
        <f>$A$6*(1-EXP(-Wall_Loss_Prob_20L!T$25*$E70))*U$13^2/Wall_Loss_Prob_20L!T$25</f>
        <v>27.977489316807809</v>
      </c>
      <c r="V70" s="1">
        <f>$A$6*(1-EXP(-Wall_Loss_Prob_20L!U$25*$E70))*V$13^2/Wall_Loss_Prob_20L!U$25</f>
        <v>29.758897989453111</v>
      </c>
      <c r="W70" s="1">
        <f>$A$6*(1-EXP(-Wall_Loss_Prob_20L!V$25*$E70))*W$13^2/Wall_Loss_Prob_20L!V$25</f>
        <v>31.531939639755862</v>
      </c>
      <c r="X70" s="1">
        <f>$A$6*(1-EXP(-Wall_Loss_Prob_20L!W$25*$E70))*X$13^2/Wall_Loss_Prob_20L!W$25</f>
        <v>33.293329081525378</v>
      </c>
      <c r="Y70" s="1">
        <f>$A$6*(1-EXP(-Wall_Loss_Prob_20L!X$25*$E70))*Y$13^2/Wall_Loss_Prob_20L!X$25</f>
        <v>35.036461330500515</v>
      </c>
      <c r="Z70" s="1">
        <f>$A$6*(1-EXP(-Wall_Loss_Prob_20L!Y$25*$E70))*Z$13^2/Wall_Loss_Prob_20L!Y$25</f>
        <v>36.73743044222411</v>
      </c>
      <c r="AA70" s="1">
        <f>$A$6*(1-EXP(-Wall_Loss_Prob_20L!Z$25*$E70))*AA$13^2/Wall_Loss_Prob_20L!Z$25</f>
        <v>37.836477577717567</v>
      </c>
      <c r="AC70" s="1">
        <f t="shared" si="4"/>
        <v>436.05520981959478</v>
      </c>
    </row>
    <row r="71" spans="1:33" x14ac:dyDescent="0.15">
      <c r="E71" s="1">
        <f t="shared" si="5"/>
        <v>2750</v>
      </c>
      <c r="F71" s="1">
        <f>$A$6*(1-EXP(-Wall_Loss_Prob_20L!E$25*$E71))*F$13^2/Wall_Loss_Prob_20L!E$25</f>
        <v>1.1398627097071372</v>
      </c>
      <c r="G71" s="1">
        <f>$A$6*(1-EXP(-Wall_Loss_Prob_20L!F$25*$E71))*G$13^2/Wall_Loss_Prob_20L!F$25</f>
        <v>2.8101445902782394</v>
      </c>
      <c r="H71" s="1">
        <f>$A$6*(1-EXP(-Wall_Loss_Prob_20L!G$25*$E71))*H$13^2/Wall_Loss_Prob_20L!G$25</f>
        <v>4.5677415052419654</v>
      </c>
      <c r="I71" s="1">
        <f>$A$6*(1-EXP(-Wall_Loss_Prob_20L!H$25*$E71))*I$13^2/Wall_Loss_Prob_20L!H$25</f>
        <v>6.3545762126655925</v>
      </c>
      <c r="J71" s="1">
        <f>$A$6*(1-EXP(-Wall_Loss_Prob_20L!I$25*$E71))*J$13^2/Wall_Loss_Prob_20L!I$25</f>
        <v>8.1538867577830558</v>
      </c>
      <c r="K71" s="1">
        <f>$A$6*(1-EXP(-Wall_Loss_Prob_20L!J$25*$E71))*K$13^2/Wall_Loss_Prob_20L!J$25</f>
        <v>9.9590109534728004</v>
      </c>
      <c r="L71" s="1">
        <f>$A$6*(1-EXP(-Wall_Loss_Prob_20L!K$25*$E71))*L$13^2/Wall_Loss_Prob_20L!K$25</f>
        <v>11.766735412268018</v>
      </c>
      <c r="M71" s="1">
        <f>$A$6*(1-EXP(-Wall_Loss_Prob_20L!L$25*$E71))*M$13^2/Wall_Loss_Prob_20L!L$25</f>
        <v>13.57527677822663</v>
      </c>
      <c r="N71" s="1">
        <f>$A$6*(1-EXP(-Wall_Loss_Prob_20L!M$25*$E71))*N$13^2/Wall_Loss_Prob_20L!M$25</f>
        <v>15.383520101102587</v>
      </c>
      <c r="O71" s="1">
        <f>$A$6*(1-EXP(-Wall_Loss_Prob_20L!N$25*$E71))*O$13^2/Wall_Loss_Prob_20L!N$25</f>
        <v>17.190683319946007</v>
      </c>
      <c r="P71" s="1">
        <f>$A$6*(1-EXP(-Wall_Loss_Prob_20L!O$25*$E71))*P$13^2/Wall_Loss_Prob_20L!O$25</f>
        <v>18.996148869863408</v>
      </c>
      <c r="Q71" s="1">
        <f>$A$6*(1-EXP(-Wall_Loss_Prob_20L!P$25*$E71))*Q$13^2/Wall_Loss_Prob_20L!P$25</f>
        <v>20.799366685699429</v>
      </c>
      <c r="R71" s="1">
        <f>$A$6*(1-EXP(-Wall_Loss_Prob_20L!Q$25*$E71))*R$13^2/Wall_Loss_Prob_20L!Q$25</f>
        <v>22.59978740331443</v>
      </c>
      <c r="S71" s="1">
        <f>$A$6*(1-EXP(-Wall_Loss_Prob_20L!R$25*$E71))*S$13^2/Wall_Loss_Prob_20L!R$25</f>
        <v>24.396804118176856</v>
      </c>
      <c r="T71" s="1">
        <f>$A$6*(1-EXP(-Wall_Loss_Prob_20L!S$25*$E71))*T$13^2/Wall_Loss_Prob_20L!S$25</f>
        <v>26.189686667172069</v>
      </c>
      <c r="U71" s="1">
        <f>$A$6*(1-EXP(-Wall_Loss_Prob_20L!T$25*$E71))*U$13^2/Wall_Loss_Prob_20L!T$25</f>
        <v>27.977489316807809</v>
      </c>
      <c r="V71" s="1">
        <f>$A$6*(1-EXP(-Wall_Loss_Prob_20L!U$25*$E71))*V$13^2/Wall_Loss_Prob_20L!U$25</f>
        <v>29.758897989453111</v>
      </c>
      <c r="W71" s="1">
        <f>$A$6*(1-EXP(-Wall_Loss_Prob_20L!V$25*$E71))*W$13^2/Wall_Loss_Prob_20L!V$25</f>
        <v>31.531939639755862</v>
      </c>
      <c r="X71" s="1">
        <f>$A$6*(1-EXP(-Wall_Loss_Prob_20L!W$25*$E71))*X$13^2/Wall_Loss_Prob_20L!W$25</f>
        <v>33.293329081525378</v>
      </c>
      <c r="Y71" s="1">
        <f>$A$6*(1-EXP(-Wall_Loss_Prob_20L!X$25*$E71))*Y$13^2/Wall_Loss_Prob_20L!X$25</f>
        <v>35.036461330500515</v>
      </c>
      <c r="Z71" s="1">
        <f>$A$6*(1-EXP(-Wall_Loss_Prob_20L!Y$25*$E71))*Z$13^2/Wall_Loss_Prob_20L!Y$25</f>
        <v>36.73743044222411</v>
      </c>
      <c r="AA71" s="1">
        <f>$A$6*(1-EXP(-Wall_Loss_Prob_20L!Z$25*$E71))*AA$13^2/Wall_Loss_Prob_20L!Z$25</f>
        <v>37.836477577717567</v>
      </c>
      <c r="AC71" s="1">
        <f t="shared" si="4"/>
        <v>436.05525746290255</v>
      </c>
    </row>
    <row r="72" spans="1:33" x14ac:dyDescent="0.15">
      <c r="E72" s="1">
        <f t="shared" si="5"/>
        <v>2800</v>
      </c>
      <c r="F72" s="1">
        <f>$A$6*(1-EXP(-Wall_Loss_Prob_20L!E$25*$E72))*F$13^2/Wall_Loss_Prob_20L!E$25</f>
        <v>1.1399027129764601</v>
      </c>
      <c r="G72" s="1">
        <f>$A$6*(1-EXP(-Wall_Loss_Prob_20L!F$25*$E72))*G$13^2/Wall_Loss_Prob_20L!F$25</f>
        <v>2.8101454642486279</v>
      </c>
      <c r="H72" s="1">
        <f>$A$6*(1-EXP(-Wall_Loss_Prob_20L!G$25*$E72))*H$13^2/Wall_Loss_Prob_20L!G$25</f>
        <v>4.5677415159296091</v>
      </c>
      <c r="I72" s="1">
        <f>$A$6*(1-EXP(-Wall_Loss_Prob_20L!H$25*$E72))*I$13^2/Wall_Loss_Prob_20L!H$25</f>
        <v>6.3545762127683414</v>
      </c>
      <c r="J72" s="1">
        <f>$A$6*(1-EXP(-Wall_Loss_Prob_20L!I$25*$E72))*J$13^2/Wall_Loss_Prob_20L!I$25</f>
        <v>8.1538867577839209</v>
      </c>
      <c r="K72" s="1">
        <f>$A$6*(1-EXP(-Wall_Loss_Prob_20L!J$25*$E72))*K$13^2/Wall_Loss_Prob_20L!J$25</f>
        <v>9.9590109534728075</v>
      </c>
      <c r="L72" s="1">
        <f>$A$6*(1-EXP(-Wall_Loss_Prob_20L!K$25*$E72))*L$13^2/Wall_Loss_Prob_20L!K$25</f>
        <v>11.766735412268018</v>
      </c>
      <c r="M72" s="1">
        <f>$A$6*(1-EXP(-Wall_Loss_Prob_20L!L$25*$E72))*M$13^2/Wall_Loss_Prob_20L!L$25</f>
        <v>13.57527677822663</v>
      </c>
      <c r="N72" s="1">
        <f>$A$6*(1-EXP(-Wall_Loss_Prob_20L!M$25*$E72))*N$13^2/Wall_Loss_Prob_20L!M$25</f>
        <v>15.383520101102587</v>
      </c>
      <c r="O72" s="1">
        <f>$A$6*(1-EXP(-Wall_Loss_Prob_20L!N$25*$E72))*O$13^2/Wall_Loss_Prob_20L!N$25</f>
        <v>17.190683319946007</v>
      </c>
      <c r="P72" s="1">
        <f>$A$6*(1-EXP(-Wall_Loss_Prob_20L!O$25*$E72))*P$13^2/Wall_Loss_Prob_20L!O$25</f>
        <v>18.996148869863408</v>
      </c>
      <c r="Q72" s="1">
        <f>$A$6*(1-EXP(-Wall_Loss_Prob_20L!P$25*$E72))*Q$13^2/Wall_Loss_Prob_20L!P$25</f>
        <v>20.799366685699429</v>
      </c>
      <c r="R72" s="1">
        <f>$A$6*(1-EXP(-Wall_Loss_Prob_20L!Q$25*$E72))*R$13^2/Wall_Loss_Prob_20L!Q$25</f>
        <v>22.59978740331443</v>
      </c>
      <c r="S72" s="1">
        <f>$A$6*(1-EXP(-Wall_Loss_Prob_20L!R$25*$E72))*S$13^2/Wall_Loss_Prob_20L!R$25</f>
        <v>24.396804118176856</v>
      </c>
      <c r="T72" s="1">
        <f>$A$6*(1-EXP(-Wall_Loss_Prob_20L!S$25*$E72))*T$13^2/Wall_Loss_Prob_20L!S$25</f>
        <v>26.189686667172069</v>
      </c>
      <c r="U72" s="1">
        <f>$A$6*(1-EXP(-Wall_Loss_Prob_20L!T$25*$E72))*U$13^2/Wall_Loss_Prob_20L!T$25</f>
        <v>27.977489316807809</v>
      </c>
      <c r="V72" s="1">
        <f>$A$6*(1-EXP(-Wall_Loss_Prob_20L!U$25*$E72))*V$13^2/Wall_Loss_Prob_20L!U$25</f>
        <v>29.758897989453111</v>
      </c>
      <c r="W72" s="1">
        <f>$A$6*(1-EXP(-Wall_Loss_Prob_20L!V$25*$E72))*W$13^2/Wall_Loss_Prob_20L!V$25</f>
        <v>31.531939639755862</v>
      </c>
      <c r="X72" s="1">
        <f>$A$6*(1-EXP(-Wall_Loss_Prob_20L!W$25*$E72))*X$13^2/Wall_Loss_Prob_20L!W$25</f>
        <v>33.293329081525378</v>
      </c>
      <c r="Y72" s="1">
        <f>$A$6*(1-EXP(-Wall_Loss_Prob_20L!X$25*$E72))*Y$13^2/Wall_Loss_Prob_20L!X$25</f>
        <v>35.036461330500515</v>
      </c>
      <c r="Z72" s="1">
        <f>$A$6*(1-EXP(-Wall_Loss_Prob_20L!Y$25*$E72))*Z$13^2/Wall_Loss_Prob_20L!Y$25</f>
        <v>36.73743044222411</v>
      </c>
      <c r="AA72" s="1">
        <f>$A$6*(1-EXP(-Wall_Loss_Prob_20L!Z$25*$E72))*AA$13^2/Wall_Loss_Prob_20L!Z$25</f>
        <v>37.836477577717567</v>
      </c>
      <c r="AC72" s="1">
        <f t="shared" si="4"/>
        <v>436.05529835093353</v>
      </c>
    </row>
    <row r="73" spans="1:33" x14ac:dyDescent="0.15">
      <c r="E73" s="1">
        <f t="shared" si="5"/>
        <v>2850</v>
      </c>
      <c r="F73" s="1">
        <f>$A$6*(1-EXP(-Wall_Loss_Prob_20L!E$25*$E73))*F$13^2/Wall_Loss_Prob_20L!E$25</f>
        <v>1.1399371183681517</v>
      </c>
      <c r="G73" s="1">
        <f>$A$6*(1-EXP(-Wall_Loss_Prob_20L!F$25*$E73))*G$13^2/Wall_Loss_Prob_20L!F$25</f>
        <v>2.8101461485493773</v>
      </c>
      <c r="H73" s="1">
        <f>$A$6*(1-EXP(-Wall_Loss_Prob_20L!G$25*$E73))*H$13^2/Wall_Loss_Prob_20L!G$25</f>
        <v>4.5677415235470189</v>
      </c>
      <c r="I73" s="1">
        <f>$A$6*(1-EXP(-Wall_Loss_Prob_20L!H$25*$E73))*I$13^2/Wall_Loss_Prob_20L!H$25</f>
        <v>6.3545762128349965</v>
      </c>
      <c r="J73" s="1">
        <f>$A$6*(1-EXP(-Wall_Loss_Prob_20L!I$25*$E73))*J$13^2/Wall_Loss_Prob_20L!I$25</f>
        <v>8.1538867577844307</v>
      </c>
      <c r="K73" s="1">
        <f>$A$6*(1-EXP(-Wall_Loss_Prob_20L!J$25*$E73))*K$13^2/Wall_Loss_Prob_20L!J$25</f>
        <v>9.9590109534728093</v>
      </c>
      <c r="L73" s="1">
        <f>$A$6*(1-EXP(-Wall_Loss_Prob_20L!K$25*$E73))*L$13^2/Wall_Loss_Prob_20L!K$25</f>
        <v>11.766735412268018</v>
      </c>
      <c r="M73" s="1">
        <f>$A$6*(1-EXP(-Wall_Loss_Prob_20L!L$25*$E73))*M$13^2/Wall_Loss_Prob_20L!L$25</f>
        <v>13.57527677822663</v>
      </c>
      <c r="N73" s="1">
        <f>$A$6*(1-EXP(-Wall_Loss_Prob_20L!M$25*$E73))*N$13^2/Wall_Loss_Prob_20L!M$25</f>
        <v>15.383520101102587</v>
      </c>
      <c r="O73" s="1">
        <f>$A$6*(1-EXP(-Wall_Loss_Prob_20L!N$25*$E73))*O$13^2/Wall_Loss_Prob_20L!N$25</f>
        <v>17.190683319946007</v>
      </c>
      <c r="P73" s="1">
        <f>$A$6*(1-EXP(-Wall_Loss_Prob_20L!O$25*$E73))*P$13^2/Wall_Loss_Prob_20L!O$25</f>
        <v>18.996148869863408</v>
      </c>
      <c r="Q73" s="1">
        <f>$A$6*(1-EXP(-Wall_Loss_Prob_20L!P$25*$E73))*Q$13^2/Wall_Loss_Prob_20L!P$25</f>
        <v>20.799366685699429</v>
      </c>
      <c r="R73" s="1">
        <f>$A$6*(1-EXP(-Wall_Loss_Prob_20L!Q$25*$E73))*R$13^2/Wall_Loss_Prob_20L!Q$25</f>
        <v>22.59978740331443</v>
      </c>
      <c r="S73" s="1">
        <f>$A$6*(1-EXP(-Wall_Loss_Prob_20L!R$25*$E73))*S$13^2/Wall_Loss_Prob_20L!R$25</f>
        <v>24.396804118176856</v>
      </c>
      <c r="T73" s="1">
        <f>$A$6*(1-EXP(-Wall_Loss_Prob_20L!S$25*$E73))*T$13^2/Wall_Loss_Prob_20L!S$25</f>
        <v>26.189686667172069</v>
      </c>
      <c r="U73" s="1">
        <f>$A$6*(1-EXP(-Wall_Loss_Prob_20L!T$25*$E73))*U$13^2/Wall_Loss_Prob_20L!T$25</f>
        <v>27.977489316807809</v>
      </c>
      <c r="V73" s="1">
        <f>$A$6*(1-EXP(-Wall_Loss_Prob_20L!U$25*$E73))*V$13^2/Wall_Loss_Prob_20L!U$25</f>
        <v>29.758897989453111</v>
      </c>
      <c r="W73" s="1">
        <f>$A$6*(1-EXP(-Wall_Loss_Prob_20L!V$25*$E73))*W$13^2/Wall_Loss_Prob_20L!V$25</f>
        <v>31.531939639755862</v>
      </c>
      <c r="X73" s="1">
        <f>$A$6*(1-EXP(-Wall_Loss_Prob_20L!W$25*$E73))*X$13^2/Wall_Loss_Prob_20L!W$25</f>
        <v>33.293329081525378</v>
      </c>
      <c r="Y73" s="1">
        <f>$A$6*(1-EXP(-Wall_Loss_Prob_20L!X$25*$E73))*Y$13^2/Wall_Loss_Prob_20L!X$25</f>
        <v>35.036461330500515</v>
      </c>
      <c r="Z73" s="1">
        <f>$A$6*(1-EXP(-Wall_Loss_Prob_20L!Y$25*$E73))*Z$13^2/Wall_Loss_Prob_20L!Y$25</f>
        <v>36.73743044222411</v>
      </c>
      <c r="AA73" s="1">
        <f>$A$6*(1-EXP(-Wall_Loss_Prob_20L!Z$25*$E73))*AA$13^2/Wall_Loss_Prob_20L!Z$25</f>
        <v>37.836477577717567</v>
      </c>
      <c r="AC73" s="1">
        <f t="shared" si="4"/>
        <v>436.05533344831053</v>
      </c>
    </row>
    <row r="74" spans="1:33" x14ac:dyDescent="0.15">
      <c r="E74" s="1">
        <f t="shared" si="5"/>
        <v>2900</v>
      </c>
      <c r="F74" s="1">
        <f>$A$6*(1-EXP(-Wall_Loss_Prob_20L!E$25*$E74))*F$13^2/Wall_Loss_Prob_20L!E$25</f>
        <v>1.1399667092240371</v>
      </c>
      <c r="G74" s="1">
        <f>$A$6*(1-EXP(-Wall_Loss_Prob_20L!F$25*$E74))*G$13^2/Wall_Loss_Prob_20L!F$25</f>
        <v>2.8101466843427185</v>
      </c>
      <c r="H74" s="1">
        <f>$A$6*(1-EXP(-Wall_Loss_Prob_20L!G$25*$E74))*H$13^2/Wall_Loss_Prob_20L!G$25</f>
        <v>4.5677415289761774</v>
      </c>
      <c r="I74" s="1">
        <f>$A$6*(1-EXP(-Wall_Loss_Prob_20L!H$25*$E74))*I$13^2/Wall_Loss_Prob_20L!H$25</f>
        <v>6.3545762128782357</v>
      </c>
      <c r="J74" s="1">
        <f>$A$6*(1-EXP(-Wall_Loss_Prob_20L!I$25*$E74))*J$13^2/Wall_Loss_Prob_20L!I$25</f>
        <v>8.1538867577847309</v>
      </c>
      <c r="K74" s="1">
        <f>$A$6*(1-EXP(-Wall_Loss_Prob_20L!J$25*$E74))*K$13^2/Wall_Loss_Prob_20L!J$25</f>
        <v>9.9590109534728128</v>
      </c>
      <c r="L74" s="1">
        <f>$A$6*(1-EXP(-Wall_Loss_Prob_20L!K$25*$E74))*L$13^2/Wall_Loss_Prob_20L!K$25</f>
        <v>11.766735412268018</v>
      </c>
      <c r="M74" s="1">
        <f>$A$6*(1-EXP(-Wall_Loss_Prob_20L!L$25*$E74))*M$13^2/Wall_Loss_Prob_20L!L$25</f>
        <v>13.57527677822663</v>
      </c>
      <c r="N74" s="1">
        <f>$A$6*(1-EXP(-Wall_Loss_Prob_20L!M$25*$E74))*N$13^2/Wall_Loss_Prob_20L!M$25</f>
        <v>15.383520101102587</v>
      </c>
      <c r="O74" s="1">
        <f>$A$6*(1-EXP(-Wall_Loss_Prob_20L!N$25*$E74))*O$13^2/Wall_Loss_Prob_20L!N$25</f>
        <v>17.190683319946007</v>
      </c>
      <c r="P74" s="1">
        <f>$A$6*(1-EXP(-Wall_Loss_Prob_20L!O$25*$E74))*P$13^2/Wall_Loss_Prob_20L!O$25</f>
        <v>18.996148869863408</v>
      </c>
      <c r="Q74" s="1">
        <f>$A$6*(1-EXP(-Wall_Loss_Prob_20L!P$25*$E74))*Q$13^2/Wall_Loss_Prob_20L!P$25</f>
        <v>20.799366685699429</v>
      </c>
      <c r="R74" s="1">
        <f>$A$6*(1-EXP(-Wall_Loss_Prob_20L!Q$25*$E74))*R$13^2/Wall_Loss_Prob_20L!Q$25</f>
        <v>22.59978740331443</v>
      </c>
      <c r="S74" s="1">
        <f>$A$6*(1-EXP(-Wall_Loss_Prob_20L!R$25*$E74))*S$13^2/Wall_Loss_Prob_20L!R$25</f>
        <v>24.396804118176856</v>
      </c>
      <c r="T74" s="1">
        <f>$A$6*(1-EXP(-Wall_Loss_Prob_20L!S$25*$E74))*T$13^2/Wall_Loss_Prob_20L!S$25</f>
        <v>26.189686667172069</v>
      </c>
      <c r="U74" s="1">
        <f>$A$6*(1-EXP(-Wall_Loss_Prob_20L!T$25*$E74))*U$13^2/Wall_Loss_Prob_20L!T$25</f>
        <v>27.977489316807809</v>
      </c>
      <c r="V74" s="1">
        <f>$A$6*(1-EXP(-Wall_Loss_Prob_20L!U$25*$E74))*V$13^2/Wall_Loss_Prob_20L!U$25</f>
        <v>29.758897989453111</v>
      </c>
      <c r="W74" s="1">
        <f>$A$6*(1-EXP(-Wall_Loss_Prob_20L!V$25*$E74))*W$13^2/Wall_Loss_Prob_20L!V$25</f>
        <v>31.531939639755862</v>
      </c>
      <c r="X74" s="1">
        <f>$A$6*(1-EXP(-Wall_Loss_Prob_20L!W$25*$E74))*X$13^2/Wall_Loss_Prob_20L!W$25</f>
        <v>33.293329081525378</v>
      </c>
      <c r="Y74" s="1">
        <f>$A$6*(1-EXP(-Wall_Loss_Prob_20L!X$25*$E74))*Y$13^2/Wall_Loss_Prob_20L!X$25</f>
        <v>35.036461330500515</v>
      </c>
      <c r="Z74" s="1">
        <f>$A$6*(1-EXP(-Wall_Loss_Prob_20L!Y$25*$E74))*Z$13^2/Wall_Loss_Prob_20L!Y$25</f>
        <v>36.73743044222411</v>
      </c>
      <c r="AA74" s="1">
        <f>$A$6*(1-EXP(-Wall_Loss_Prob_20L!Z$25*$E74))*AA$13^2/Wall_Loss_Prob_20L!Z$25</f>
        <v>37.836477577717567</v>
      </c>
      <c r="AC74" s="1">
        <f t="shared" si="4"/>
        <v>436.05536358043241</v>
      </c>
    </row>
    <row r="75" spans="1:33" x14ac:dyDescent="0.15">
      <c r="E75" s="1">
        <f t="shared" si="5"/>
        <v>2950</v>
      </c>
      <c r="F75" s="1">
        <f>$A$6*(1-EXP(-Wall_Loss_Prob_20L!E$25*$E75))*F$13^2/Wall_Loss_Prob_20L!E$25</f>
        <v>1.1399921592686082</v>
      </c>
      <c r="G75" s="1">
        <f>$A$6*(1-EXP(-Wall_Loss_Prob_20L!F$25*$E75))*G$13^2/Wall_Loss_Prob_20L!F$25</f>
        <v>2.8101471038578292</v>
      </c>
      <c r="H75" s="1">
        <f>$A$6*(1-EXP(-Wall_Loss_Prob_20L!G$25*$E75))*H$13^2/Wall_Loss_Prob_20L!G$25</f>
        <v>4.5677415328457034</v>
      </c>
      <c r="I75" s="1">
        <f>$A$6*(1-EXP(-Wall_Loss_Prob_20L!H$25*$E75))*I$13^2/Wall_Loss_Prob_20L!H$25</f>
        <v>6.3545762129062862</v>
      </c>
      <c r="J75" s="1">
        <f>$A$6*(1-EXP(-Wall_Loss_Prob_20L!I$25*$E75))*J$13^2/Wall_Loss_Prob_20L!I$25</f>
        <v>8.1538867577849086</v>
      </c>
      <c r="K75" s="1">
        <f>$A$6*(1-EXP(-Wall_Loss_Prob_20L!J$25*$E75))*K$13^2/Wall_Loss_Prob_20L!J$25</f>
        <v>9.9590109534728128</v>
      </c>
      <c r="L75" s="1">
        <f>$A$6*(1-EXP(-Wall_Loss_Prob_20L!K$25*$E75))*L$13^2/Wall_Loss_Prob_20L!K$25</f>
        <v>11.766735412268018</v>
      </c>
      <c r="M75" s="1">
        <f>$A$6*(1-EXP(-Wall_Loss_Prob_20L!L$25*$E75))*M$13^2/Wall_Loss_Prob_20L!L$25</f>
        <v>13.57527677822663</v>
      </c>
      <c r="N75" s="1">
        <f>$A$6*(1-EXP(-Wall_Loss_Prob_20L!M$25*$E75))*N$13^2/Wall_Loss_Prob_20L!M$25</f>
        <v>15.383520101102587</v>
      </c>
      <c r="O75" s="1">
        <f>$A$6*(1-EXP(-Wall_Loss_Prob_20L!N$25*$E75))*O$13^2/Wall_Loss_Prob_20L!N$25</f>
        <v>17.190683319946007</v>
      </c>
      <c r="P75" s="1">
        <f>$A$6*(1-EXP(-Wall_Loss_Prob_20L!O$25*$E75))*P$13^2/Wall_Loss_Prob_20L!O$25</f>
        <v>18.996148869863408</v>
      </c>
      <c r="Q75" s="1">
        <f>$A$6*(1-EXP(-Wall_Loss_Prob_20L!P$25*$E75))*Q$13^2/Wall_Loss_Prob_20L!P$25</f>
        <v>20.799366685699429</v>
      </c>
      <c r="R75" s="1">
        <f>$A$6*(1-EXP(-Wall_Loss_Prob_20L!Q$25*$E75))*R$13^2/Wall_Loss_Prob_20L!Q$25</f>
        <v>22.59978740331443</v>
      </c>
      <c r="S75" s="1">
        <f>$A$6*(1-EXP(-Wall_Loss_Prob_20L!R$25*$E75))*S$13^2/Wall_Loss_Prob_20L!R$25</f>
        <v>24.396804118176856</v>
      </c>
      <c r="T75" s="1">
        <f>$A$6*(1-EXP(-Wall_Loss_Prob_20L!S$25*$E75))*T$13^2/Wall_Loss_Prob_20L!S$25</f>
        <v>26.189686667172069</v>
      </c>
      <c r="U75" s="1">
        <f>$A$6*(1-EXP(-Wall_Loss_Prob_20L!T$25*$E75))*U$13^2/Wall_Loss_Prob_20L!T$25</f>
        <v>27.977489316807809</v>
      </c>
      <c r="V75" s="1">
        <f>$A$6*(1-EXP(-Wall_Loss_Prob_20L!U$25*$E75))*V$13^2/Wall_Loss_Prob_20L!U$25</f>
        <v>29.758897989453111</v>
      </c>
      <c r="W75" s="1">
        <f>$A$6*(1-EXP(-Wall_Loss_Prob_20L!V$25*$E75))*W$13^2/Wall_Loss_Prob_20L!V$25</f>
        <v>31.531939639755862</v>
      </c>
      <c r="X75" s="1">
        <f>$A$6*(1-EXP(-Wall_Loss_Prob_20L!W$25*$E75))*X$13^2/Wall_Loss_Prob_20L!W$25</f>
        <v>33.293329081525378</v>
      </c>
      <c r="Y75" s="1">
        <f>$A$6*(1-EXP(-Wall_Loss_Prob_20L!X$25*$E75))*Y$13^2/Wall_Loss_Prob_20L!X$25</f>
        <v>35.036461330500515</v>
      </c>
      <c r="Z75" s="1">
        <f>$A$6*(1-EXP(-Wall_Loss_Prob_20L!Y$25*$E75))*Z$13^2/Wall_Loss_Prob_20L!Y$25</f>
        <v>36.73743044222411</v>
      </c>
      <c r="AA75" s="1">
        <f>$A$6*(1-EXP(-Wall_Loss_Prob_20L!Z$25*$E75))*AA$13^2/Wall_Loss_Prob_20L!Z$25</f>
        <v>37.836477577717567</v>
      </c>
      <c r="AC75" s="1">
        <f t="shared" si="4"/>
        <v>436.05538945388992</v>
      </c>
    </row>
    <row r="76" spans="1:33" x14ac:dyDescent="0.15">
      <c r="E76" s="1">
        <f t="shared" si="5"/>
        <v>3000</v>
      </c>
      <c r="F76" s="1">
        <f>$A$6*(1-EXP(-Wall_Loss_Prob_20L!E$25*$E76))*F$13^2/Wall_Loss_Prob_20L!E$25</f>
        <v>1.14001404794838</v>
      </c>
      <c r="G76" s="1">
        <f>$A$6*(1-EXP(-Wall_Loss_Prob_20L!F$25*$E76))*G$13^2/Wall_Loss_Prob_20L!F$25</f>
        <v>2.8101474323294897</v>
      </c>
      <c r="H76" s="1">
        <f>$A$6*(1-EXP(-Wall_Loss_Prob_20L!G$25*$E76))*H$13^2/Wall_Loss_Prob_20L!G$25</f>
        <v>4.5677415356036333</v>
      </c>
      <c r="I76" s="1">
        <f>$A$6*(1-EXP(-Wall_Loss_Prob_20L!H$25*$E76))*I$13^2/Wall_Loss_Prob_20L!H$25</f>
        <v>6.354576212924484</v>
      </c>
      <c r="J76" s="1">
        <f>$A$6*(1-EXP(-Wall_Loss_Prob_20L!I$25*$E76))*J$13^2/Wall_Loss_Prob_20L!I$25</f>
        <v>8.1538867577850134</v>
      </c>
      <c r="K76" s="1">
        <f>$A$6*(1-EXP(-Wall_Loss_Prob_20L!J$25*$E76))*K$13^2/Wall_Loss_Prob_20L!J$25</f>
        <v>9.9590109534728128</v>
      </c>
      <c r="L76" s="1">
        <f>$A$6*(1-EXP(-Wall_Loss_Prob_20L!K$25*$E76))*L$13^2/Wall_Loss_Prob_20L!K$25</f>
        <v>11.766735412268018</v>
      </c>
      <c r="M76" s="1">
        <f>$A$6*(1-EXP(-Wall_Loss_Prob_20L!L$25*$E76))*M$13^2/Wall_Loss_Prob_20L!L$25</f>
        <v>13.57527677822663</v>
      </c>
      <c r="N76" s="1">
        <f>$A$6*(1-EXP(-Wall_Loss_Prob_20L!M$25*$E76))*N$13^2/Wall_Loss_Prob_20L!M$25</f>
        <v>15.383520101102587</v>
      </c>
      <c r="O76" s="1">
        <f>$A$6*(1-EXP(-Wall_Loss_Prob_20L!N$25*$E76))*O$13^2/Wall_Loss_Prob_20L!N$25</f>
        <v>17.190683319946007</v>
      </c>
      <c r="P76" s="1">
        <f>$A$6*(1-EXP(-Wall_Loss_Prob_20L!O$25*$E76))*P$13^2/Wall_Loss_Prob_20L!O$25</f>
        <v>18.996148869863408</v>
      </c>
      <c r="Q76" s="1">
        <f>$A$6*(1-EXP(-Wall_Loss_Prob_20L!P$25*$E76))*Q$13^2/Wall_Loss_Prob_20L!P$25</f>
        <v>20.799366685699429</v>
      </c>
      <c r="R76" s="1">
        <f>$A$6*(1-EXP(-Wall_Loss_Prob_20L!Q$25*$E76))*R$13^2/Wall_Loss_Prob_20L!Q$25</f>
        <v>22.59978740331443</v>
      </c>
      <c r="S76" s="1">
        <f>$A$6*(1-EXP(-Wall_Loss_Prob_20L!R$25*$E76))*S$13^2/Wall_Loss_Prob_20L!R$25</f>
        <v>24.396804118176856</v>
      </c>
      <c r="T76" s="1">
        <f>$A$6*(1-EXP(-Wall_Loss_Prob_20L!S$25*$E76))*T$13^2/Wall_Loss_Prob_20L!S$25</f>
        <v>26.189686667172069</v>
      </c>
      <c r="U76" s="1">
        <f>$A$6*(1-EXP(-Wall_Loss_Prob_20L!T$25*$E76))*U$13^2/Wall_Loss_Prob_20L!T$25</f>
        <v>27.977489316807809</v>
      </c>
      <c r="V76" s="1">
        <f>$A$6*(1-EXP(-Wall_Loss_Prob_20L!U$25*$E76))*V$13^2/Wall_Loss_Prob_20L!U$25</f>
        <v>29.758897989453111</v>
      </c>
      <c r="W76" s="1">
        <f>$A$6*(1-EXP(-Wall_Loss_Prob_20L!V$25*$E76))*W$13^2/Wall_Loss_Prob_20L!V$25</f>
        <v>31.531939639755862</v>
      </c>
      <c r="X76" s="1">
        <f>$A$6*(1-EXP(-Wall_Loss_Prob_20L!W$25*$E76))*X$13^2/Wall_Loss_Prob_20L!W$25</f>
        <v>33.293329081525378</v>
      </c>
      <c r="Y76" s="1">
        <f>$A$6*(1-EXP(-Wall_Loss_Prob_20L!X$25*$E76))*Y$13^2/Wall_Loss_Prob_20L!X$25</f>
        <v>35.036461330500515</v>
      </c>
      <c r="Z76" s="1">
        <f>$A$6*(1-EXP(-Wall_Loss_Prob_20L!Y$25*$E76))*Z$13^2/Wall_Loss_Prob_20L!Y$25</f>
        <v>36.73743044222411</v>
      </c>
      <c r="AA76" s="1">
        <f>$A$6*(1-EXP(-Wall_Loss_Prob_20L!Z$25*$E76))*AA$13^2/Wall_Loss_Prob_20L!Z$25</f>
        <v>37.836477577717567</v>
      </c>
      <c r="AC76" s="1">
        <f t="shared" si="4"/>
        <v>436.05541167381762</v>
      </c>
    </row>
    <row r="77" spans="1:33" x14ac:dyDescent="0.15">
      <c r="D77" s="1" t="s">
        <v>43</v>
      </c>
      <c r="F77" s="1">
        <f t="shared" ref="F77:AA77" si="6">$F$16*F$13^2/$F$13^2*1.05</f>
        <v>1.7911529532747005E-2</v>
      </c>
      <c r="G77" s="1">
        <f t="shared" si="6"/>
        <v>7.1646118130988021E-2</v>
      </c>
      <c r="H77" s="1">
        <f t="shared" si="6"/>
        <v>0.16120376579472304</v>
      </c>
      <c r="I77" s="1">
        <f t="shared" si="6"/>
        <v>0.28658447252395208</v>
      </c>
      <c r="J77" s="1">
        <f t="shared" si="6"/>
        <v>0.44778823831867509</v>
      </c>
      <c r="K77" s="1">
        <f t="shared" si="6"/>
        <v>0.64481506317889214</v>
      </c>
      <c r="L77" s="1">
        <f t="shared" si="6"/>
        <v>0.87766494710460319</v>
      </c>
      <c r="M77" s="1">
        <f t="shared" si="6"/>
        <v>1.1463378900958083</v>
      </c>
      <c r="N77" s="1">
        <f t="shared" si="6"/>
        <v>1.4508338921525072</v>
      </c>
      <c r="O77" s="1">
        <f t="shared" si="6"/>
        <v>1.7911529532747004</v>
      </c>
      <c r="P77" s="1">
        <f t="shared" si="6"/>
        <v>2.1672950734623875</v>
      </c>
      <c r="Q77" s="1">
        <f t="shared" si="6"/>
        <v>2.5792602527155686</v>
      </c>
      <c r="R77" s="1">
        <f t="shared" si="6"/>
        <v>3.0270484910342437</v>
      </c>
      <c r="S77" s="1">
        <f t="shared" si="6"/>
        <v>3.5106597884184128</v>
      </c>
      <c r="T77" s="1">
        <f t="shared" si="6"/>
        <v>4.0300941448680758</v>
      </c>
      <c r="U77" s="1">
        <f t="shared" si="6"/>
        <v>4.5853515603832333</v>
      </c>
      <c r="V77" s="1">
        <f t="shared" si="6"/>
        <v>5.1764320349638844</v>
      </c>
      <c r="W77" s="1">
        <f t="shared" si="6"/>
        <v>5.803335568610029</v>
      </c>
      <c r="X77" s="1">
        <f t="shared" si="6"/>
        <v>6.4660621613216689</v>
      </c>
      <c r="Y77" s="1">
        <f t="shared" si="6"/>
        <v>7.1646118130988015</v>
      </c>
      <c r="Z77" s="1">
        <f t="shared" si="6"/>
        <v>7.8989845239414294</v>
      </c>
      <c r="AA77" s="1">
        <f t="shared" si="6"/>
        <v>8.6691802938495499</v>
      </c>
    </row>
    <row r="79" spans="1:33" x14ac:dyDescent="0.15">
      <c r="A79" s="1" t="s">
        <v>0</v>
      </c>
      <c r="E79" s="1">
        <f t="shared" ref="E79:AA79" si="7">E$18</f>
        <v>100</v>
      </c>
      <c r="F79" s="1">
        <f t="shared" si="7"/>
        <v>0.29676820384143238</v>
      </c>
      <c r="G79" s="1">
        <f t="shared" si="7"/>
        <v>1.0873683753100205</v>
      </c>
      <c r="H79" s="1">
        <f t="shared" si="7"/>
        <v>2.2473990356421143</v>
      </c>
      <c r="I79" s="1">
        <f t="shared" si="7"/>
        <v>3.6803575964191522</v>
      </c>
      <c r="J79" s="1">
        <f t="shared" si="7"/>
        <v>5.3117689164889086</v>
      </c>
      <c r="K79" s="1">
        <f t="shared" si="7"/>
        <v>7.0844944325727743</v>
      </c>
      <c r="L79" s="1">
        <f t="shared" si="7"/>
        <v>8.9549920321963921</v>
      </c>
      <c r="M79" s="1">
        <f t="shared" si="7"/>
        <v>10.890340096657155</v>
      </c>
      <c r="N79" s="1">
        <f t="shared" si="7"/>
        <v>12.865874435954678</v>
      </c>
      <c r="O79" s="1">
        <f t="shared" si="7"/>
        <v>14.863315533223165</v>
      </c>
      <c r="P79" s="1">
        <f t="shared" si="7"/>
        <v>16.869286728009556</v>
      </c>
      <c r="Q79" s="1">
        <f t="shared" si="7"/>
        <v>18.874142571331802</v>
      </c>
      <c r="R79" s="1">
        <f t="shared" si="7"/>
        <v>20.871041201609597</v>
      </c>
      <c r="S79" s="1">
        <f t="shared" si="7"/>
        <v>22.855205505824124</v>
      </c>
      <c r="T79" s="1">
        <f t="shared" si="7"/>
        <v>24.823324755534333</v>
      </c>
      <c r="U79" s="1">
        <f t="shared" si="7"/>
        <v>26.77304977444189</v>
      </c>
      <c r="V79" s="1">
        <f t="shared" si="7"/>
        <v>28.70252543551312</v>
      </c>
      <c r="W79" s="1">
        <f t="shared" si="7"/>
        <v>30.609867546824042</v>
      </c>
      <c r="X79" s="1">
        <f t="shared" si="7"/>
        <v>32.492356585265156</v>
      </c>
      <c r="Y79" s="1">
        <f t="shared" si="7"/>
        <v>34.344409078639025</v>
      </c>
      <c r="Z79" s="1">
        <f t="shared" si="7"/>
        <v>36.144462660875774</v>
      </c>
      <c r="AA79" s="1">
        <f t="shared" si="7"/>
        <v>37.37064919840487</v>
      </c>
      <c r="AC79" s="1">
        <f t="shared" ref="AC79:AC109" si="8">SUM(F79:AA79)</f>
        <v>398.01299970057909</v>
      </c>
      <c r="AD79" s="1" t="s">
        <v>44</v>
      </c>
      <c r="AE79" s="1" t="s">
        <v>47</v>
      </c>
      <c r="AF79" s="1" t="s">
        <v>45</v>
      </c>
      <c r="AG79" s="1" t="s">
        <v>46</v>
      </c>
    </row>
    <row r="80" spans="1:33" x14ac:dyDescent="0.15">
      <c r="A80" s="1">
        <f>SQRT(2*160/938000000000000000)*30000000000</f>
        <v>554.10851584753209</v>
      </c>
      <c r="D80" s="1">
        <f t="shared" ref="D80:D139" si="9">$E80-$E$79</f>
        <v>20</v>
      </c>
      <c r="E80" s="1">
        <f t="shared" ref="E80:E139" si="10">$E79+$A$90</f>
        <v>120</v>
      </c>
      <c r="F80" s="1">
        <f>F$79*EXP(-($D80)*Wall_Loss_Prob_20L!E$27)</f>
        <v>0.29007868594909736</v>
      </c>
      <c r="G80" s="1">
        <f>G$79*EXP(-($D80)*Wall_Loss_Prob_20L!F$27)</f>
        <v>1.0627935323962523</v>
      </c>
      <c r="H80" s="1">
        <f>H$79*EXP(-($D80)*Wall_Loss_Prob_20L!G$27)</f>
        <v>2.1963848234313654</v>
      </c>
      <c r="I80" s="1">
        <f>I$79*EXP(-($D80)*Wall_Loss_Prob_20L!H$27)</f>
        <v>3.5963028202966236</v>
      </c>
      <c r="J80" s="1">
        <f>J$79*EXP(-($D80)*Wall_Loss_Prob_20L!I$27)</f>
        <v>5.1894922726858388</v>
      </c>
      <c r="K80" s="1">
        <f>K$79*EXP(-($D80)*Wall_Loss_Prob_20L!J$27)</f>
        <v>6.9198207000277101</v>
      </c>
      <c r="L80" s="1">
        <f>L$79*EXP(-($D80)*Wall_Loss_Prob_20L!K$27)</f>
        <v>8.7444287597002415</v>
      </c>
      <c r="M80" s="1">
        <f>M$79*EXP(-($D80)*Wall_Loss_Prob_20L!L$27)</f>
        <v>10.630822288629146</v>
      </c>
      <c r="N80" s="1">
        <f>N$79*EXP(-($D80)*Wall_Loss_Prob_20L!M$27)</f>
        <v>12.554559318838773</v>
      </c>
      <c r="O80" s="1">
        <f>O$79*EXP(-($D80)*Wall_Loss_Prob_20L!N$27)</f>
        <v>14.497412760612812</v>
      </c>
      <c r="P80" s="1">
        <f>P$79*EXP(-($D80)*Wall_Loss_Prob_20L!O$27)</f>
        <v>16.445911508340043</v>
      </c>
      <c r="Q80" s="1">
        <f>Q$79*EXP(-($D80)*Wall_Loss_Prob_20L!P$27)</f>
        <v>18.390180184571012</v>
      </c>
      <c r="R80" s="1">
        <f>R$79*EXP(-($D80)*Wall_Loss_Prob_20L!Q$27)</f>
        <v>20.323011007335648</v>
      </c>
      <c r="S80" s="1">
        <f>S$79*EXP(-($D80)*Wall_Loss_Prob_20L!R$27)</f>
        <v>22.239110255197708</v>
      </c>
      <c r="T80" s="1">
        <f>T$79*EXP(-($D80)*Wall_Loss_Prob_20L!S$27)</f>
        <v>24.134465444719172</v>
      </c>
      <c r="U80" s="1">
        <f>U$79*EXP(-($D80)*Wall_Loss_Prob_20L!T$27)</f>
        <v>26.005774228826141</v>
      </c>
      <c r="V80" s="1">
        <f>V$79*EXP(-($D80)*Wall_Loss_Prob_20L!U$27)</f>
        <v>27.849852255870292</v>
      </c>
      <c r="W80" s="1">
        <f>W$79*EXP(-($D80)*Wall_Loss_Prob_20L!V$27)</f>
        <v>29.662862862398054</v>
      </c>
      <c r="X80" s="1">
        <f>X$79*EXP(-($D80)*Wall_Loss_Prob_20L!W$27)</f>
        <v>31.438955217887433</v>
      </c>
      <c r="Y80" s="1">
        <f>Y$79*EXP(-($D80)*Wall_Loss_Prob_20L!X$27)</f>
        <v>33.16657607896461</v>
      </c>
      <c r="Z80" s="1">
        <f>Z$79*EXP(-($D80)*Wall_Loss_Prob_20L!Y$27)</f>
        <v>34.804319054548259</v>
      </c>
      <c r="AA80" s="1">
        <f>AA$79*EXP(-($D80)*Wall_Loss_Prob_20L!Z$27)</f>
        <v>35.390495150920003</v>
      </c>
      <c r="AC80" s="1">
        <f t="shared" si="8"/>
        <v>385.5336092121463</v>
      </c>
      <c r="AD80" s="1">
        <f>$D80</f>
        <v>20</v>
      </c>
    </row>
    <row r="81" spans="1:33" x14ac:dyDescent="0.15">
      <c r="A81" s="1" t="s">
        <v>1</v>
      </c>
      <c r="D81" s="1">
        <f t="shared" si="9"/>
        <v>40</v>
      </c>
      <c r="E81" s="1">
        <f t="shared" si="10"/>
        <v>140</v>
      </c>
      <c r="F81" s="1">
        <f>F$79*EXP(-($D81)*Wall_Loss_Prob_20L!E$27)</f>
        <v>0.28353995796300097</v>
      </c>
      <c r="G81" s="1">
        <f>G$79*EXP(-($D81)*Wall_Loss_Prob_20L!F$27)</f>
        <v>1.0387740881109058</v>
      </c>
      <c r="H81" s="1">
        <f>H$79*EXP(-($D81)*Wall_Loss_Prob_20L!G$27)</f>
        <v>2.1465285942072652</v>
      </c>
      <c r="I81" s="1">
        <f>I$79*EXP(-($D81)*Wall_Loss_Prob_20L!H$27)</f>
        <v>3.5141677503993494</v>
      </c>
      <c r="J81" s="1">
        <f>J$79*EXP(-($D81)*Wall_Loss_Prob_20L!I$27)</f>
        <v>5.0700304308545423</v>
      </c>
      <c r="K81" s="1">
        <f>K$79*EXP(-($D81)*Wall_Loss_Prob_20L!J$27)</f>
        <v>6.7589746842588259</v>
      </c>
      <c r="L81" s="1">
        <f>L$79*EXP(-($D81)*Wall_Loss_Prob_20L!K$27)</f>
        <v>8.5388165682954966</v>
      </c>
      <c r="M81" s="1">
        <f>M$79*EXP(-($D81)*Wall_Loss_Prob_20L!L$27)</f>
        <v>10.377488813880531</v>
      </c>
      <c r="N81" s="1">
        <f>N$79*EXP(-($D81)*Wall_Loss_Prob_20L!M$27)</f>
        <v>12.250777082805092</v>
      </c>
      <c r="O81" s="1">
        <f>O$79*EXP(-($D81)*Wall_Loss_Prob_20L!N$27)</f>
        <v>14.140517725119029</v>
      </c>
      <c r="P81" s="1">
        <f>P$79*EXP(-($D81)*Wall_Loss_Prob_20L!O$27)</f>
        <v>16.033161905480551</v>
      </c>
      <c r="Q81" s="1">
        <f>Q$79*EXP(-($D81)*Wall_Loss_Prob_20L!P$27)</f>
        <v>17.918627346530858</v>
      </c>
      <c r="R81" s="1">
        <f>R$79*EXP(-($D81)*Wall_Loss_Prob_20L!Q$27)</f>
        <v>19.789370947743276</v>
      </c>
      <c r="S81" s="1">
        <f>S$79*EXP(-($D81)*Wall_Loss_Prob_20L!R$27)</f>
        <v>21.639622746634593</v>
      </c>
      <c r="T81" s="1">
        <f>T$79*EXP(-($D81)*Wall_Loss_Prob_20L!S$27)</f>
        <v>23.464722314140538</v>
      </c>
      <c r="U81" s="1">
        <f>U$79*EXP(-($D81)*Wall_Loss_Prob_20L!T$27)</f>
        <v>25.26048765226172</v>
      </c>
      <c r="V81" s="1">
        <f>V$79*EXP(-($D81)*Wall_Loss_Prob_20L!U$27)</f>
        <v>27.022509653946688</v>
      </c>
      <c r="W81" s="1">
        <f>W$79*EXP(-($D81)*Wall_Loss_Prob_20L!V$27)</f>
        <v>28.745156503780006</v>
      </c>
      <c r="X81" s="1">
        <f>X$79*EXP(-($D81)*Wall_Loss_Prob_20L!W$27)</f>
        <v>30.419705095830476</v>
      </c>
      <c r="Y81" s="1">
        <f>Y$79*EXP(-($D81)*Wall_Loss_Prob_20L!X$27)</f>
        <v>32.029136570176739</v>
      </c>
      <c r="Z81" s="1">
        <f>Z$79*EXP(-($D81)*Wall_Loss_Prob_20L!Y$27)</f>
        <v>33.513864522379386</v>
      </c>
      <c r="AA81" s="1">
        <f>AA$79*EXP(-($D81)*Wall_Loss_Prob_20L!Z$27)</f>
        <v>33.515263285304478</v>
      </c>
      <c r="AC81" s="1">
        <f t="shared" si="8"/>
        <v>373.47124424010332</v>
      </c>
      <c r="AD81" s="1">
        <f t="shared" ref="AD81:AD139" si="11">$D81</f>
        <v>40</v>
      </c>
      <c r="AE81" s="5">
        <v>159.56465281574631</v>
      </c>
      <c r="AF81" s="5">
        <v>4.3279439246791354</v>
      </c>
      <c r="AG81" s="1">
        <f>0.5*(($AC81-$AE81)/$AF81)^2</f>
        <v>1221.3920495228456</v>
      </c>
    </row>
    <row r="82" spans="1:33" x14ac:dyDescent="0.15">
      <c r="A82" s="1">
        <v>878</v>
      </c>
      <c r="D82" s="1">
        <f t="shared" si="9"/>
        <v>60</v>
      </c>
      <c r="E82" s="1">
        <f t="shared" si="10"/>
        <v>160</v>
      </c>
      <c r="F82" s="1">
        <f>F$79*EXP(-($D82)*Wall_Loss_Prob_20L!E$27)</f>
        <v>0.27714862089442854</v>
      </c>
      <c r="G82" s="1">
        <f>G$79*EXP(-($D82)*Wall_Loss_Prob_20L!F$27)</f>
        <v>1.015297490282741</v>
      </c>
      <c r="H82" s="1">
        <f>H$79*EXP(-($D82)*Wall_Loss_Prob_20L!G$27)</f>
        <v>2.0978040626555985</v>
      </c>
      <c r="I82" s="1">
        <f>I$79*EXP(-($D82)*Wall_Loss_Prob_20L!H$27)</f>
        <v>3.4339085430320484</v>
      </c>
      <c r="J82" s="1">
        <f>J$79*EXP(-($D82)*Wall_Loss_Prob_20L!I$27)</f>
        <v>4.9533185944002351</v>
      </c>
      <c r="K82" s="1">
        <f>K$79*EXP(-($D82)*Wall_Loss_Prob_20L!J$27)</f>
        <v>6.6018674128751291</v>
      </c>
      <c r="L82" s="1">
        <f>L$79*EXP(-($D82)*Wall_Loss_Prob_20L!K$27)</f>
        <v>8.3380390406996785</v>
      </c>
      <c r="M82" s="1">
        <f>M$79*EXP(-($D82)*Wall_Loss_Prob_20L!L$27)</f>
        <v>10.130192299179384</v>
      </c>
      <c r="N82" s="1">
        <f>N$79*EXP(-($D82)*Wall_Loss_Prob_20L!M$27)</f>
        <v>11.954345454991577</v>
      </c>
      <c r="O82" s="1">
        <f>O$79*EXP(-($D82)*Wall_Loss_Prob_20L!N$27)</f>
        <v>13.792408675681061</v>
      </c>
      <c r="P82" s="1">
        <f>P$79*EXP(-($D82)*Wall_Loss_Prob_20L!O$27)</f>
        <v>15.630771244086498</v>
      </c>
      <c r="Q82" s="1">
        <f>Q$79*EXP(-($D82)*Wall_Loss_Prob_20L!P$27)</f>
        <v>17.459165857070872</v>
      </c>
      <c r="R82" s="1">
        <f>R$79*EXP(-($D82)*Wall_Loss_Prob_20L!Q$27)</f>
        <v>19.269743167783041</v>
      </c>
      <c r="S82" s="1">
        <f>S$79*EXP(-($D82)*Wall_Loss_Prob_20L!R$27)</f>
        <v>21.056295294332685</v>
      </c>
      <c r="T82" s="1">
        <f>T$79*EXP(-($D82)*Wall_Loss_Prob_20L!S$27)</f>
        <v>22.813564880518182</v>
      </c>
      <c r="U82" s="1">
        <f>U$79*EXP(-($D82)*Wall_Loss_Prob_20L!T$27)</f>
        <v>24.536559873798051</v>
      </c>
      <c r="V82" s="1">
        <f>V$79*EXP(-($D82)*Wall_Loss_Prob_20L!U$27)</f>
        <v>26.219745127865959</v>
      </c>
      <c r="W82" s="1">
        <f>W$79*EXP(-($D82)*Wall_Loss_Prob_20L!V$27)</f>
        <v>27.85584204261821</v>
      </c>
      <c r="X82" s="1">
        <f>X$79*EXP(-($D82)*Wall_Loss_Prob_20L!W$27)</f>
        <v>29.433499036596643</v>
      </c>
      <c r="Y82" s="1">
        <f>Y$79*EXP(-($D82)*Wall_Loss_Prob_20L!X$27)</f>
        <v>30.930705267513964</v>
      </c>
      <c r="Z82" s="1">
        <f>Z$79*EXP(-($D82)*Wall_Loss_Prob_20L!Y$27)</f>
        <v>32.271256721444793</v>
      </c>
      <c r="AA82" s="1">
        <f>AA$79*EXP(-($D82)*Wall_Loss_Prob_20L!Z$27)</f>
        <v>31.739394102658611</v>
      </c>
      <c r="AC82" s="1">
        <f t="shared" si="8"/>
        <v>361.81087281097939</v>
      </c>
      <c r="AD82" s="1">
        <f t="shared" si="11"/>
        <v>60</v>
      </c>
    </row>
    <row r="83" spans="1:33" x14ac:dyDescent="0.15">
      <c r="A83" s="1" t="s">
        <v>9</v>
      </c>
      <c r="D83" s="1">
        <f t="shared" si="9"/>
        <v>80</v>
      </c>
      <c r="E83" s="1">
        <f t="shared" si="10"/>
        <v>180</v>
      </c>
      <c r="F83" s="1">
        <f>F$79*EXP(-($D83)*Wall_Loss_Prob_20L!E$27)</f>
        <v>0.27090135237202351</v>
      </c>
      <c r="G83" s="1">
        <f>G$79*EXP(-($D83)*Wall_Loss_Prob_20L!F$27)</f>
        <v>0.99235147042325433</v>
      </c>
      <c r="H83" s="1">
        <f>H$79*EXP(-($D83)*Wall_Loss_Prob_20L!G$27)</f>
        <v>2.0501855401183637</v>
      </c>
      <c r="I83" s="1">
        <f>I$79*EXP(-($D83)*Wall_Loss_Prob_20L!H$27)</f>
        <v>3.355482355834742</v>
      </c>
      <c r="J83" s="1">
        <f>J$79*EXP(-($D83)*Wall_Loss_Prob_20L!I$27)</f>
        <v>4.8392934583423672</v>
      </c>
      <c r="K83" s="1">
        <f>K$79*EXP(-($D83)*Wall_Loss_Prob_20L!J$27)</f>
        <v>6.4484119815817804</v>
      </c>
      <c r="L83" s="1">
        <f>L$79*EXP(-($D83)*Wall_Loss_Prob_20L!K$27)</f>
        <v>8.1419824970089572</v>
      </c>
      <c r="M83" s="1">
        <f>M$79*EXP(-($D83)*Wall_Loss_Prob_20L!L$27)</f>
        <v>9.8887888832114825</v>
      </c>
      <c r="N83" s="1">
        <f>N$79*EXP(-($D83)*Wall_Loss_Prob_20L!M$27)</f>
        <v>11.665086572986286</v>
      </c>
      <c r="O83" s="1">
        <f>O$79*EXP(-($D83)*Wall_Loss_Prob_20L!N$27)</f>
        <v>13.452869320271009</v>
      </c>
      <c r="P83" s="1">
        <f>P$79*EXP(-($D83)*Wall_Loss_Prob_20L!O$27)</f>
        <v>15.238479541670824</v>
      </c>
      <c r="Q83" s="1">
        <f>Q$79*EXP(-($D83)*Wall_Loss_Prob_20L!P$27)</f>
        <v>17.011485675197353</v>
      </c>
      <c r="R83" s="1">
        <f>R$79*EXP(-($D83)*Wall_Loss_Prob_20L!Q$27)</f>
        <v>18.763759734094315</v>
      </c>
      <c r="S83" s="1">
        <f>S$79*EXP(-($D83)*Wall_Loss_Prob_20L!R$27)</f>
        <v>20.48869228051074</v>
      </c>
      <c r="T83" s="1">
        <f>T$79*EXP(-($D83)*Wall_Loss_Prob_20L!S$27)</f>
        <v>22.180477381740364</v>
      </c>
      <c r="U83" s="1">
        <f>U$79*EXP(-($D83)*Wall_Loss_Prob_20L!T$27)</f>
        <v>23.833378782241049</v>
      </c>
      <c r="V83" s="1">
        <f>V$79*EXP(-($D83)*Wall_Loss_Prob_20L!U$27)</f>
        <v>25.440828530515255</v>
      </c>
      <c r="W83" s="1">
        <f>W$79*EXP(-($D83)*Wall_Loss_Prob_20L!V$27)</f>
        <v>26.994041093540698</v>
      </c>
      <c r="X83" s="1">
        <f>X$79*EXP(-($D83)*Wall_Loss_Prob_20L!W$27)</f>
        <v>28.479265752516469</v>
      </c>
      <c r="Y83" s="1">
        <f>Y$79*EXP(-($D83)*Wall_Loss_Prob_20L!X$27)</f>
        <v>29.86994439421246</v>
      </c>
      <c r="Z83" s="1">
        <f>Z$79*EXP(-($D83)*Wall_Loss_Prob_20L!Y$27)</f>
        <v>31.07472161815187</v>
      </c>
      <c r="AA83" s="1">
        <f>AA$79*EXP(-($D83)*Wall_Loss_Prob_20L!Z$27)</f>
        <v>30.057622684575261</v>
      </c>
      <c r="AC83" s="1">
        <f t="shared" si="8"/>
        <v>350.53805090111695</v>
      </c>
      <c r="AD83" s="1">
        <f t="shared" si="11"/>
        <v>80</v>
      </c>
      <c r="AE83" s="5">
        <v>115.04006888793211</v>
      </c>
      <c r="AF83" s="5">
        <v>3.73051124061673</v>
      </c>
      <c r="AG83" s="1">
        <f>0.5*(($AC83-$AE83)/$AF83)^2</f>
        <v>1992.5428901013115</v>
      </c>
    </row>
    <row r="84" spans="1:33" x14ac:dyDescent="0.15">
      <c r="A84" s="1">
        <v>10000</v>
      </c>
      <c r="D84" s="1">
        <f t="shared" si="9"/>
        <v>100</v>
      </c>
      <c r="E84" s="1">
        <f t="shared" si="10"/>
        <v>200</v>
      </c>
      <c r="F84" s="1">
        <f>F$79*EXP(-($D84)*Wall_Loss_Prob_20L!E$27)</f>
        <v>0.26479490491473895</v>
      </c>
      <c r="G84" s="1">
        <f>G$79*EXP(-($D84)*Wall_Loss_Prob_20L!F$27)</f>
        <v>0.96992403731536636</v>
      </c>
      <c r="H84" s="1">
        <f>H$79*EXP(-($D84)*Wall_Loss_Prob_20L!G$27)</f>
        <v>2.0036479210501397</v>
      </c>
      <c r="I84" s="1">
        <f>I$79*EXP(-($D84)*Wall_Loss_Prob_20L!H$27)</f>
        <v>3.2788473249135066</v>
      </c>
      <c r="J84" s="1">
        <f>J$79*EXP(-($D84)*Wall_Loss_Prob_20L!I$27)</f>
        <v>4.7278931749777442</v>
      </c>
      <c r="K84" s="1">
        <f>K$79*EXP(-($D84)*Wall_Loss_Prob_20L!J$27)</f>
        <v>6.2985235061087659</v>
      </c>
      <c r="L84" s="1">
        <f>L$79*EXP(-($D84)*Wall_Loss_Prob_20L!K$27)</f>
        <v>7.9505359303327738</v>
      </c>
      <c r="M84" s="1">
        <f>M$79*EXP(-($D84)*Wall_Loss_Prob_20L!L$27)</f>
        <v>9.6531381328909731</v>
      </c>
      <c r="N84" s="1">
        <f>N$79*EXP(-($D84)*Wall_Loss_Prob_20L!M$27)</f>
        <v>11.382826878107883</v>
      </c>
      <c r="O84" s="1">
        <f>O$79*EXP(-($D84)*Wall_Loss_Prob_20L!N$27)</f>
        <v>13.121688691504227</v>
      </c>
      <c r="P84" s="1">
        <f>P$79*EXP(-($D84)*Wall_Loss_Prob_20L!O$27)</f>
        <v>14.856033340630676</v>
      </c>
      <c r="Q84" s="1">
        <f>Q$79*EXP(-($D84)*Wall_Loss_Prob_20L!P$27)</f>
        <v>16.575284709850159</v>
      </c>
      <c r="R84" s="1">
        <f>R$79*EXP(-($D84)*Wall_Loss_Prob_20L!Q$27)</f>
        <v>18.271062374482359</v>
      </c>
      <c r="S84" s="1">
        <f>S$79*EXP(-($D84)*Wall_Loss_Prob_20L!R$27)</f>
        <v>19.936389830097326</v>
      </c>
      <c r="T84" s="1">
        <f>T$79*EXP(-($D84)*Wall_Loss_Prob_20L!S$27)</f>
        <v>21.564958368344286</v>
      </c>
      <c r="U84" s="1">
        <f>U$79*EXP(-($D84)*Wall_Loss_Prob_20L!T$27)</f>
        <v>23.15034980858756</v>
      </c>
      <c r="V84" s="1">
        <f>V$79*EXP(-($D84)*Wall_Loss_Prob_20L!U$27)</f>
        <v>24.685051405446586</v>
      </c>
      <c r="W84" s="1">
        <f>W$79*EXP(-($D84)*Wall_Loss_Prob_20L!V$27)</f>
        <v>26.158902446564653</v>
      </c>
      <c r="X84" s="1">
        <f>X$79*EXP(-($D84)*Wall_Loss_Prob_20L!W$27)</f>
        <v>27.555968687039258</v>
      </c>
      <c r="Y84" s="1">
        <f>Y$79*EXP(-($D84)*Wall_Loss_Prob_20L!X$27)</f>
        <v>28.845562052231067</v>
      </c>
      <c r="Z84" s="1">
        <f>Z$79*EXP(-($D84)*Wall_Loss_Prob_20L!Y$27)</f>
        <v>29.922550955505624</v>
      </c>
      <c r="AA84" s="1">
        <f>AA$79*EXP(-($D84)*Wall_Loss_Prob_20L!Z$27)</f>
        <v>28.464963084239091</v>
      </c>
      <c r="AC84" s="1">
        <f t="shared" si="8"/>
        <v>339.63889756513481</v>
      </c>
      <c r="AD84" s="1">
        <f t="shared" si="11"/>
        <v>100</v>
      </c>
    </row>
    <row r="85" spans="1:33" x14ac:dyDescent="0.15">
      <c r="A85" s="1" t="s">
        <v>2</v>
      </c>
      <c r="D85" s="1">
        <f t="shared" si="9"/>
        <v>120</v>
      </c>
      <c r="E85" s="1">
        <f t="shared" si="10"/>
        <v>220</v>
      </c>
      <c r="F85" s="1">
        <f>F$79*EXP(-($D85)*Wall_Loss_Prob_20L!E$27)</f>
        <v>0.25882610424371844</v>
      </c>
      <c r="G85" s="1">
        <f>G$79*EXP(-($D85)*Wall_Loss_Prob_20L!F$27)</f>
        <v>0.94800347074700608</v>
      </c>
      <c r="H85" s="1">
        <f>H$79*EXP(-($D85)*Wall_Loss_Prob_20L!G$27)</f>
        <v>1.9581666697818829</v>
      </c>
      <c r="I85" s="1">
        <f>I$79*EXP(-($D85)*Wall_Loss_Prob_20L!H$27)</f>
        <v>3.2039625424935299</v>
      </c>
      <c r="J85" s="1">
        <f>J$79*EXP(-($D85)*Wall_Loss_Prob_20L!I$27)</f>
        <v>4.6190573203340808</v>
      </c>
      <c r="K85" s="1">
        <f>K$79*EXP(-($D85)*Wall_Loss_Prob_20L!J$27)</f>
        <v>6.1521190752569384</v>
      </c>
      <c r="L85" s="1">
        <f>L$79*EXP(-($D85)*Wall_Loss_Prob_20L!K$27)</f>
        <v>7.7635909439419271</v>
      </c>
      <c r="M85" s="1">
        <f>M$79*EXP(-($D85)*Wall_Loss_Prob_20L!L$27)</f>
        <v>9.4231029616653821</v>
      </c>
      <c r="N85" s="1">
        <f>N$79*EXP(-($D85)*Wall_Loss_Prob_20L!M$27)</f>
        <v>11.10739701126842</v>
      </c>
      <c r="O85" s="1">
        <f>O$79*EXP(-($D85)*Wall_Loss_Prob_20L!N$27)</f>
        <v>12.798661015558082</v>
      </c>
      <c r="P85" s="1">
        <f>P$79*EXP(-($D85)*Wall_Loss_Prob_20L!O$27)</f>
        <v>14.483185544489785</v>
      </c>
      <c r="Q85" s="1">
        <f>Q$79*EXP(-($D85)*Wall_Loss_Prob_20L!P$27)</f>
        <v>16.150268616054028</v>
      </c>
      <c r="R85" s="1">
        <f>R$79*EXP(-($D85)*Wall_Loss_Prob_20L!Q$27)</f>
        <v>17.791302224236151</v>
      </c>
      <c r="S85" s="1">
        <f>S$79*EXP(-($D85)*Wall_Loss_Prob_20L!R$27)</f>
        <v>19.398975494189049</v>
      </c>
      <c r="T85" s="1">
        <f>T$79*EXP(-($D85)*Wall_Loss_Prob_20L!S$27)</f>
        <v>20.966520306333138</v>
      </c>
      <c r="U85" s="1">
        <f>U$79*EXP(-($D85)*Wall_Loss_Prob_20L!T$27)</f>
        <v>22.486895423292385</v>
      </c>
      <c r="V85" s="1">
        <f>V$79*EXP(-($D85)*Wall_Loss_Prob_20L!U$27)</f>
        <v>23.951726342506788</v>
      </c>
      <c r="W85" s="1">
        <f>W$79*EXP(-($D85)*Wall_Loss_Prob_20L!V$27)</f>
        <v>25.349601226347204</v>
      </c>
      <c r="X85" s="1">
        <f>X$79*EXP(-($D85)*Wall_Loss_Prob_20L!W$27)</f>
        <v>26.662604888751126</v>
      </c>
      <c r="Y85" s="1">
        <f>Y$79*EXP(-($D85)*Wall_Loss_Prob_20L!X$27)</f>
        <v>27.856310648851839</v>
      </c>
      <c r="Z85" s="1">
        <f>Z$79*EXP(-($D85)*Wall_Loss_Prob_20L!Y$27)</f>
        <v>28.813099814281809</v>
      </c>
      <c r="AA85" s="1">
        <f>AA$79*EXP(-($D85)*Wall_Loss_Prob_20L!Z$27)</f>
        <v>26.956693544592742</v>
      </c>
      <c r="AC85" s="1">
        <f t="shared" si="8"/>
        <v>329.10007118921703</v>
      </c>
      <c r="AD85" s="1">
        <f t="shared" si="11"/>
        <v>120</v>
      </c>
    </row>
    <row r="86" spans="1:33" x14ac:dyDescent="0.15">
      <c r="A86" s="1">
        <v>15</v>
      </c>
      <c r="D86" s="1">
        <f t="shared" si="9"/>
        <v>140</v>
      </c>
      <c r="E86" s="1">
        <f t="shared" si="10"/>
        <v>240</v>
      </c>
      <c r="F86" s="1">
        <f>F$79*EXP(-($D86)*Wall_Loss_Prob_20L!E$27)</f>
        <v>0.25299184763222898</v>
      </c>
      <c r="G86" s="1">
        <f>G$79*EXP(-($D86)*Wall_Loss_Prob_20L!F$27)</f>
        <v>0.92657831538631941</v>
      </c>
      <c r="H86" s="1">
        <f>H$79*EXP(-($D86)*Wall_Loss_Prob_20L!G$27)</f>
        <v>1.913717807585176</v>
      </c>
      <c r="I86" s="1">
        <f>I$79*EXP(-($D86)*Wall_Loss_Prob_20L!H$27)</f>
        <v>3.1307880350825412</v>
      </c>
      <c r="J86" s="1">
        <f>J$79*EXP(-($D86)*Wall_Loss_Prob_20L!I$27)</f>
        <v>4.5127268613957821</v>
      </c>
      <c r="K86" s="1">
        <f>K$79*EXP(-($D86)*Wall_Loss_Prob_20L!J$27)</f>
        <v>6.0091177050354734</v>
      </c>
      <c r="L86" s="1">
        <f>L$79*EXP(-($D86)*Wall_Loss_Prob_20L!K$27)</f>
        <v>7.5810416898945245</v>
      </c>
      <c r="M86" s="1">
        <f>M$79*EXP(-($D86)*Wall_Loss_Prob_20L!L$27)</f>
        <v>9.1985495497674119</v>
      </c>
      <c r="N86" s="1">
        <f>N$79*EXP(-($D86)*Wall_Loss_Prob_20L!M$27)</f>
        <v>10.838631711355923</v>
      </c>
      <c r="O86" s="1">
        <f>O$79*EXP(-($D86)*Wall_Loss_Prob_20L!N$27)</f>
        <v>12.483585584317661</v>
      </c>
      <c r="P86" s="1">
        <f>P$79*EXP(-($D86)*Wall_Loss_Prob_20L!O$27)</f>
        <v>14.119695258250744</v>
      </c>
      <c r="Q86" s="1">
        <f>Q$79*EXP(-($D86)*Wall_Loss_Prob_20L!P$27)</f>
        <v>15.736150596296913</v>
      </c>
      <c r="R86" s="1">
        <f>R$79*EXP(-($D86)*Wall_Loss_Prob_20L!Q$27)</f>
        <v>17.32413957910742</v>
      </c>
      <c r="S86" s="1">
        <f>S$79*EXP(-($D86)*Wall_Loss_Prob_20L!R$27)</f>
        <v>18.876047942041573</v>
      </c>
      <c r="T86" s="1">
        <f>T$79*EXP(-($D86)*Wall_Loss_Prob_20L!S$27)</f>
        <v>20.384689191015166</v>
      </c>
      <c r="U86" s="1">
        <f>U$79*EXP(-($D86)*Wall_Loss_Prob_20L!T$27)</f>
        <v>21.842454647942926</v>
      </c>
      <c r="V86" s="1">
        <f>V$79*EXP(-($D86)*Wall_Loss_Prob_20L!U$27)</f>
        <v>23.240186352609904</v>
      </c>
      <c r="W86" s="1">
        <f>W$79*EXP(-($D86)*Wall_Loss_Prob_20L!V$27)</f>
        <v>24.565338077447286</v>
      </c>
      <c r="X86" s="1">
        <f>X$79*EXP(-($D86)*Wall_Loss_Prob_20L!W$27)</f>
        <v>25.798203921897304</v>
      </c>
      <c r="Y86" s="1">
        <f>Y$79*EXP(-($D86)*Wall_Loss_Prob_20L!X$27)</f>
        <v>26.90098537723998</v>
      </c>
      <c r="Z86" s="1">
        <f>Z$79*EXP(-($D86)*Wall_Loss_Prob_20L!Y$27)</f>
        <v>27.744784264625476</v>
      </c>
      <c r="AA86" s="1">
        <f>AA$79*EXP(-($D86)*Wall_Loss_Prob_20L!Z$27)</f>
        <v>25.528342499746213</v>
      </c>
      <c r="AC86" s="1">
        <f t="shared" si="8"/>
        <v>318.90874681567391</v>
      </c>
      <c r="AD86" s="1">
        <f t="shared" si="11"/>
        <v>140</v>
      </c>
    </row>
    <row r="87" spans="1:33" x14ac:dyDescent="0.15">
      <c r="A87" s="1" t="s">
        <v>3</v>
      </c>
      <c r="D87" s="1">
        <f t="shared" si="9"/>
        <v>160</v>
      </c>
      <c r="E87" s="1">
        <f t="shared" si="10"/>
        <v>260</v>
      </c>
      <c r="F87" s="1">
        <f>F$79*EXP(-($D87)*Wall_Loss_Prob_20L!E$27)</f>
        <v>0.24728910229278903</v>
      </c>
      <c r="G87" s="1">
        <f>G$79*EXP(-($D87)*Wall_Loss_Prob_20L!F$27)</f>
        <v>0.90563737479529771</v>
      </c>
      <c r="H87" s="1">
        <f>H$79*EXP(-($D87)*Wall_Loss_Prob_20L!G$27)</f>
        <v>1.8702779000301095</v>
      </c>
      <c r="I87" s="1">
        <f>I$79*EXP(-($D87)*Wall_Loss_Prob_20L!H$27)</f>
        <v>3.0592847421329661</v>
      </c>
      <c r="J87" s="1">
        <f>J$79*EXP(-($D87)*Wall_Loss_Prob_20L!I$27)</f>
        <v>4.4088441240842009</v>
      </c>
      <c r="K87" s="1">
        <f>K$79*EXP(-($D87)*Wall_Loss_Prob_20L!J$27)</f>
        <v>5.8694402938653623</v>
      </c>
      <c r="L87" s="1">
        <f>L$79*EXP(-($D87)*Wall_Loss_Prob_20L!K$27)</f>
        <v>7.4027848091050492</v>
      </c>
      <c r="M87" s="1">
        <f>M$79*EXP(-($D87)*Wall_Loss_Prob_20L!L$27)</f>
        <v>8.9793472663671512</v>
      </c>
      <c r="N87" s="1">
        <f>N$79*EXP(-($D87)*Wall_Loss_Prob_20L!M$27)</f>
        <v>10.576369716075805</v>
      </c>
      <c r="O87" s="1">
        <f>O$79*EXP(-($D87)*Wall_Loss_Prob_20L!N$27)</f>
        <v>12.17626663066897</v>
      </c>
      <c r="P87" s="1">
        <f>P$79*EXP(-($D87)*Wall_Loss_Prob_20L!O$27)</f>
        <v>13.765327632754</v>
      </c>
      <c r="Q87" s="1">
        <f>Q$79*EXP(-($D87)*Wall_Loss_Prob_20L!P$27)</f>
        <v>15.332651207001279</v>
      </c>
      <c r="R87" s="1">
        <f>R$79*EXP(-($D87)*Wall_Loss_Prob_20L!Q$27)</f>
        <v>16.869243654775907</v>
      </c>
      <c r="S87" s="1">
        <f>S$79*EXP(-($D87)*Wall_Loss_Prob_20L!R$27)</f>
        <v>18.367216661363532</v>
      </c>
      <c r="T87" s="1">
        <f>T$79*EXP(-($D87)*Wall_Loss_Prob_20L!S$27)</f>
        <v>19.819004171558884</v>
      </c>
      <c r="U87" s="1">
        <f>U$79*EXP(-($D87)*Wall_Loss_Prob_20L!T$27)</f>
        <v>21.216482580928492</v>
      </c>
      <c r="V87" s="1">
        <f>V$79*EXP(-($D87)*Wall_Loss_Prob_20L!U$27)</f>
        <v>22.549784261083367</v>
      </c>
      <c r="W87" s="1">
        <f>W$79*EXP(-($D87)*Wall_Loss_Prob_20L!V$27)</f>
        <v>23.805338374793742</v>
      </c>
      <c r="X87" s="1">
        <f>X$79*EXP(-($D87)*Wall_Loss_Prob_20L!W$27)</f>
        <v>24.961826812225308</v>
      </c>
      <c r="Y87" s="1">
        <f>Y$79*EXP(-($D87)*Wall_Loss_Prob_20L!X$27)</f>
        <v>25.978422749112568</v>
      </c>
      <c r="Z87" s="1">
        <f>Z$79*EXP(-($D87)*Wall_Loss_Prob_20L!Y$27)</f>
        <v>26.716079104722201</v>
      </c>
      <c r="AA87" s="1">
        <f>AA$79*EXP(-($D87)*Wall_Loss_Prob_20L!Z$27)</f>
        <v>24.175675318127915</v>
      </c>
      <c r="AC87" s="1">
        <f t="shared" si="8"/>
        <v>309.05259448786489</v>
      </c>
      <c r="AD87" s="1">
        <f t="shared" si="11"/>
        <v>160</v>
      </c>
      <c r="AE87" s="5">
        <v>69.323840920249694</v>
      </c>
      <c r="AF87" s="5">
        <v>2.979974575690981</v>
      </c>
      <c r="AG87" s="1">
        <f>0.5*(($AC87-$AE87)/$AF87)^2</f>
        <v>3235.8258594797076</v>
      </c>
    </row>
    <row r="88" spans="1:33" x14ac:dyDescent="0.15">
      <c r="A88" s="1">
        <v>3.0000000000000001E-5</v>
      </c>
      <c r="D88" s="1">
        <f t="shared" si="9"/>
        <v>180</v>
      </c>
      <c r="E88" s="1">
        <f t="shared" si="10"/>
        <v>280</v>
      </c>
      <c r="F88" s="1">
        <f>F$79*EXP(-($D88)*Wall_Loss_Prob_20L!E$27)</f>
        <v>0.24171490380065214</v>
      </c>
      <c r="G88" s="1">
        <f>G$79*EXP(-($D88)*Wall_Loss_Prob_20L!F$27)</f>
        <v>0.88516970557870267</v>
      </c>
      <c r="H88" s="1">
        <f>H$79*EXP(-($D88)*Wall_Loss_Prob_20L!G$27)</f>
        <v>1.8278240446301275</v>
      </c>
      <c r="I88" s="1">
        <f>I$79*EXP(-($D88)*Wall_Loss_Prob_20L!H$27)</f>
        <v>2.9894144951914052</v>
      </c>
      <c r="J88" s="1">
        <f>J$79*EXP(-($D88)*Wall_Loss_Prob_20L!I$27)</f>
        <v>4.3073527619749754</v>
      </c>
      <c r="K88" s="1">
        <f>K$79*EXP(-($D88)*Wall_Loss_Prob_20L!J$27)</f>
        <v>5.7330095788241762</v>
      </c>
      <c r="L88" s="1">
        <f>L$79*EXP(-($D88)*Wall_Loss_Prob_20L!K$27)</f>
        <v>7.2287193728226198</v>
      </c>
      <c r="M88" s="1">
        <f>M$79*EXP(-($D88)*Wall_Loss_Prob_20L!L$27)</f>
        <v>8.7653685935794048</v>
      </c>
      <c r="N88" s="1">
        <f>N$79*EXP(-($D88)*Wall_Loss_Prob_20L!M$27)</f>
        <v>10.320453665191623</v>
      </c>
      <c r="O88" s="1">
        <f>O$79*EXP(-($D88)*Wall_Loss_Prob_20L!N$27)</f>
        <v>11.876513206862152</v>
      </c>
      <c r="P88" s="1">
        <f>P$79*EXP(-($D88)*Wall_Loss_Prob_20L!O$27)</f>
        <v>13.419853712943066</v>
      </c>
      <c r="Q88" s="1">
        <f>Q$79*EXP(-($D88)*Wall_Loss_Prob_20L!P$27)</f>
        <v>14.93949816995778</v>
      </c>
      <c r="R88" s="1">
        <f>R$79*EXP(-($D88)*Wall_Loss_Prob_20L!Q$27)</f>
        <v>16.426292352630593</v>
      </c>
      <c r="S88" s="1">
        <f>S$79*EXP(-($D88)*Wall_Loss_Prob_20L!R$27)</f>
        <v>17.872101666689392</v>
      </c>
      <c r="T88" s="1">
        <f>T$79*EXP(-($D88)*Wall_Loss_Prob_20L!S$27)</f>
        <v>19.269017185967073</v>
      </c>
      <c r="U88" s="1">
        <f>U$79*EXP(-($D88)*Wall_Loss_Prob_20L!T$27)</f>
        <v>20.608449936703213</v>
      </c>
      <c r="V88" s="1">
        <f>V$79*EXP(-($D88)*Wall_Loss_Prob_20L!U$27)</f>
        <v>21.879892119036253</v>
      </c>
      <c r="W88" s="1">
        <f>W$79*EXP(-($D88)*Wall_Loss_Prob_20L!V$27)</f>
        <v>23.068851458579875</v>
      </c>
      <c r="X88" s="1">
        <f>X$79*EXP(-($D88)*Wall_Loss_Prob_20L!W$27)</f>
        <v>24.152565027003845</v>
      </c>
      <c r="Y88" s="1">
        <f>Y$79*EXP(-($D88)*Wall_Loss_Prob_20L!X$27)</f>
        <v>25.087499177729061</v>
      </c>
      <c r="Z88" s="1">
        <f>Z$79*EXP(-($D88)*Wall_Loss_Prob_20L!Y$27)</f>
        <v>25.725515683313571</v>
      </c>
      <c r="AA88" s="1">
        <f>AA$79*EXP(-($D88)*Wall_Loss_Prob_20L!Z$27)</f>
        <v>22.894681748074699</v>
      </c>
      <c r="AC88" s="1">
        <f t="shared" si="8"/>
        <v>299.51975856708418</v>
      </c>
      <c r="AD88" s="1">
        <f t="shared" si="11"/>
        <v>180</v>
      </c>
    </row>
    <row r="89" spans="1:33" x14ac:dyDescent="0.15">
      <c r="A89" s="1" t="s">
        <v>8</v>
      </c>
      <c r="D89" s="1">
        <f t="shared" si="9"/>
        <v>200</v>
      </c>
      <c r="E89" s="1">
        <f t="shared" si="10"/>
        <v>300</v>
      </c>
      <c r="F89" s="1">
        <f>F$79*EXP(-($D89)*Wall_Loss_Prob_20L!E$27)</f>
        <v>0.23626635455282752</v>
      </c>
      <c r="G89" s="1">
        <f>G$79*EXP(-($D89)*Wall_Loss_Prob_20L!F$27)</f>
        <v>0.86516461166522463</v>
      </c>
      <c r="H89" s="1">
        <f>H$79*EXP(-($D89)*Wall_Loss_Prob_20L!G$27)</f>
        <v>1.7863338587673268</v>
      </c>
      <c r="I89" s="1">
        <f>I$79*EXP(-($D89)*Wall_Loss_Prob_20L!H$27)</f>
        <v>2.9211399975243215</v>
      </c>
      <c r="J89" s="1">
        <f>J$79*EXP(-($D89)*Wall_Loss_Prob_20L!I$27)</f>
        <v>4.2081977257354986</v>
      </c>
      <c r="K89" s="1">
        <f>K$79*EXP(-($D89)*Wall_Loss_Prob_20L!J$27)</f>
        <v>5.5997500929078683</v>
      </c>
      <c r="L89" s="1">
        <f>L$79*EXP(-($D89)*Wall_Loss_Prob_20L!K$27)</f>
        <v>7.0587468254852972</v>
      </c>
      <c r="M89" s="1">
        <f>M$79*EXP(-($D89)*Wall_Loss_Prob_20L!L$27)</f>
        <v>8.5564890522819255</v>
      </c>
      <c r="N89" s="1">
        <f>N$79*EXP(-($D89)*Wall_Loss_Prob_20L!M$27)</f>
        <v>10.070730006107118</v>
      </c>
      <c r="O89" s="1">
        <f>O$79*EXP(-($D89)*Wall_Loss_Prob_20L!N$27)</f>
        <v>11.584139065869129</v>
      </c>
      <c r="P89" s="1">
        <f>P$79*EXP(-($D89)*Wall_Loss_Prob_20L!O$27)</f>
        <v>13.083050289937857</v>
      </c>
      <c r="Q89" s="1">
        <f>Q$79*EXP(-($D89)*Wall_Loss_Prob_20L!P$27)</f>
        <v>14.55642618859407</v>
      </c>
      <c r="R89" s="1">
        <f>R$79*EXP(-($D89)*Wall_Loss_Prob_20L!Q$27)</f>
        <v>15.994972031701012</v>
      </c>
      <c r="S89" s="1">
        <f>S$79*EXP(-($D89)*Wall_Loss_Prob_20L!R$27)</f>
        <v>17.390333215613602</v>
      </c>
      <c r="T89" s="1">
        <f>T$79*EXP(-($D89)*Wall_Loss_Prob_20L!S$27)</f>
        <v>18.734292606180418</v>
      </c>
      <c r="U89" s="1">
        <f>U$79*EXP(-($D89)*Wall_Loss_Prob_20L!T$27)</f>
        <v>20.017842598252976</v>
      </c>
      <c r="V89" s="1">
        <f>V$79*EXP(-($D89)*Wall_Loss_Prob_20L!U$27)</f>
        <v>21.229900632214068</v>
      </c>
      <c r="W89" s="1">
        <f>W$79*EXP(-($D89)*Wall_Loss_Prob_20L!V$27)</f>
        <v>22.355149892828759</v>
      </c>
      <c r="X89" s="1">
        <f>X$79*EXP(-($D89)*Wall_Loss_Prob_20L!W$27)</f>
        <v>23.369539488109478</v>
      </c>
      <c r="Y89" s="1">
        <f>Y$79*EXP(-($D89)*Wall_Loss_Prob_20L!X$27)</f>
        <v>24.227129609477775</v>
      </c>
      <c r="Z89" s="1">
        <f>Z$79*EXP(-($D89)*Wall_Loss_Prob_20L!Y$27)</f>
        <v>24.771679802948164</v>
      </c>
      <c r="AA89" s="1">
        <f>AA$79*EXP(-($D89)*Wall_Loss_Prob_20L!Z$27)</f>
        <v>21.681564028640935</v>
      </c>
      <c r="AC89" s="1">
        <f t="shared" si="8"/>
        <v>290.29883797539566</v>
      </c>
      <c r="AD89" s="1">
        <f t="shared" si="11"/>
        <v>200</v>
      </c>
    </row>
    <row r="90" spans="1:33" x14ac:dyDescent="0.15">
      <c r="A90" s="1">
        <v>20</v>
      </c>
      <c r="D90" s="1">
        <f t="shared" si="9"/>
        <v>220</v>
      </c>
      <c r="E90" s="1">
        <f t="shared" si="10"/>
        <v>320</v>
      </c>
      <c r="F90" s="1">
        <f>F$79*EXP(-($D90)*Wall_Loss_Prob_20L!E$27)</f>
        <v>0.23094062226183587</v>
      </c>
      <c r="G90" s="1">
        <f>G$79*EXP(-($D90)*Wall_Loss_Prob_20L!F$27)</f>
        <v>0.84561163871788991</v>
      </c>
      <c r="H90" s="1">
        <f>H$79*EXP(-($D90)*Wall_Loss_Prob_20L!G$27)</f>
        <v>1.7457854678918427</v>
      </c>
      <c r="I90" s="1">
        <f>I$79*EXP(-($D90)*Wall_Loss_Prob_20L!H$27)</f>
        <v>2.8544248042090392</v>
      </c>
      <c r="J90" s="1">
        <f>J$79*EXP(-($D90)*Wall_Loss_Prob_20L!I$27)</f>
        <v>4.1113252332659318</v>
      </c>
      <c r="K90" s="1">
        <f>K$79*EXP(-($D90)*Wall_Loss_Prob_20L!J$27)</f>
        <v>5.4695881232860168</v>
      </c>
      <c r="L90" s="1">
        <f>L$79*EXP(-($D90)*Wall_Loss_Prob_20L!K$27)</f>
        <v>6.8927709289180905</v>
      </c>
      <c r="M90" s="1">
        <f>M$79*EXP(-($D90)*Wall_Loss_Prob_20L!L$27)</f>
        <v>8.3525871297014298</v>
      </c>
      <c r="N90" s="1">
        <f>N$79*EXP(-($D90)*Wall_Loss_Prob_20L!M$27)</f>
        <v>9.8270489017328639</v>
      </c>
      <c r="O90" s="1">
        <f>O$79*EXP(-($D90)*Wall_Loss_Prob_20L!N$27)</f>
        <v>11.298962545661983</v>
      </c>
      <c r="P90" s="1">
        <f>P$79*EXP(-($D90)*Wall_Loss_Prob_20L!O$27)</f>
        <v>12.754699756820603</v>
      </c>
      <c r="Q90" s="1">
        <f>Q$79*EXP(-($D90)*Wall_Loss_Prob_20L!P$27)</f>
        <v>14.183176768954757</v>
      </c>
      <c r="R90" s="1">
        <f>R$79*EXP(-($D90)*Wall_Loss_Prob_20L!Q$27)</f>
        <v>15.574977286577155</v>
      </c>
      <c r="S90" s="1">
        <f>S$79*EXP(-($D90)*Wall_Loss_Prob_20L!R$27)</f>
        <v>16.921551532674016</v>
      </c>
      <c r="T90" s="1">
        <f>T$79*EXP(-($D90)*Wall_Loss_Prob_20L!S$27)</f>
        <v>18.214406893029693</v>
      </c>
      <c r="U90" s="1">
        <f>U$79*EXP(-($D90)*Wall_Loss_Prob_20L!T$27)</f>
        <v>19.444161182388019</v>
      </c>
      <c r="V90" s="1">
        <f>V$79*EXP(-($D90)*Wall_Loss_Prob_20L!U$27)</f>
        <v>20.599218606820802</v>
      </c>
      <c r="W90" s="1">
        <f>W$79*EXP(-($D90)*Wall_Loss_Prob_20L!V$27)</f>
        <v>21.663528746896997</v>
      </c>
      <c r="X90" s="1">
        <f>X$79*EXP(-($D90)*Wall_Loss_Prob_20L!W$27)</f>
        <v>22.611899617108985</v>
      </c>
      <c r="Y90" s="1">
        <f>Y$79*EXP(-($D90)*Wall_Loss_Prob_20L!X$27)</f>
        <v>23.396266202391811</v>
      </c>
      <c r="Z90" s="1">
        <f>Z$79*EXP(-($D90)*Wall_Loss_Prob_20L!Y$27)</f>
        <v>23.85320970097462</v>
      </c>
      <c r="AA90" s="1">
        <f>AA$79*EXP(-($D90)*Wall_Loss_Prob_20L!Z$27)</f>
        <v>20.532725630378692</v>
      </c>
      <c r="AC90" s="1">
        <f t="shared" si="8"/>
        <v>281.37886732066312</v>
      </c>
      <c r="AD90" s="1">
        <f t="shared" si="11"/>
        <v>220</v>
      </c>
    </row>
    <row r="91" spans="1:33" x14ac:dyDescent="0.15">
      <c r="A91" s="1" t="s">
        <v>5</v>
      </c>
      <c r="D91" s="1">
        <f t="shared" si="9"/>
        <v>240</v>
      </c>
      <c r="E91" s="1">
        <f t="shared" si="10"/>
        <v>340</v>
      </c>
      <c r="F91" s="1">
        <f>F$79*EXP(-($D91)*Wall_Loss_Prob_20L!E$27)</f>
        <v>0.22573493848341802</v>
      </c>
      <c r="G91" s="1">
        <f>G$79*EXP(-($D91)*Wall_Loss_Prob_20L!F$27)</f>
        <v>0.82650056867079436</v>
      </c>
      <c r="H91" s="1">
        <f>H$79*EXP(-($D91)*Wall_Loss_Prob_20L!G$27)</f>
        <v>1.7061574939890998</v>
      </c>
      <c r="I91" s="1">
        <f>I$79*EXP(-($D91)*Wall_Loss_Prob_20L!H$27)</f>
        <v>2.7892333026794529</v>
      </c>
      <c r="J91" s="1">
        <f>J$79*EXP(-($D91)*Wall_Loss_Prob_20L!I$27)</f>
        <v>4.0166827405275747</v>
      </c>
      <c r="K91" s="1">
        <f>K$79*EXP(-($D91)*Wall_Loss_Prob_20L!J$27)</f>
        <v>5.3424516705273737</v>
      </c>
      <c r="L91" s="1">
        <f>L$79*EXP(-($D91)*Wall_Loss_Prob_20L!K$27)</f>
        <v>6.7306977078430572</v>
      </c>
      <c r="M91" s="1">
        <f>M$79*EXP(-($D91)*Wall_Loss_Prob_20L!L$27)</f>
        <v>8.1535442087252115</v>
      </c>
      <c r="N91" s="1">
        <f>N$79*EXP(-($D91)*Wall_Loss_Prob_20L!M$27)</f>
        <v>9.5892641405822943</v>
      </c>
      <c r="O91" s="1">
        <f>O$79*EXP(-($D91)*Wall_Loss_Prob_20L!N$27)</f>
        <v>11.02080645634012</v>
      </c>
      <c r="P91" s="1">
        <f>P$79*EXP(-($D91)*Wall_Loss_Prob_20L!O$27)</f>
        <v>12.434589968041184</v>
      </c>
      <c r="Q91" s="1">
        <f>Q$79*EXP(-($D91)*Wall_Loss_Prob_20L!P$27)</f>
        <v>13.819498045271724</v>
      </c>
      <c r="R91" s="1">
        <f>R$79*EXP(-($D91)*Wall_Loss_Prob_20L!Q$27)</f>
        <v>15.166010731160794</v>
      </c>
      <c r="S91" s="1">
        <f>S$79*EXP(-($D91)*Wall_Loss_Prob_20L!R$27)</f>
        <v>16.465406540678476</v>
      </c>
      <c r="T91" s="1">
        <f>T$79*EXP(-($D91)*Wall_Loss_Prob_20L!S$27)</f>
        <v>17.708948260763201</v>
      </c>
      <c r="U91" s="1">
        <f>U$79*EXP(-($D91)*Wall_Loss_Prob_20L!T$27)</f>
        <v>18.886920617493566</v>
      </c>
      <c r="V91" s="1">
        <f>V$79*EXP(-($D91)*Wall_Loss_Prob_20L!U$27)</f>
        <v>19.987272411803986</v>
      </c>
      <c r="W91" s="1">
        <f>W$79*EXP(-($D91)*Wall_Loss_Prob_20L!V$27)</f>
        <v>20.993304899207164</v>
      </c>
      <c r="X91" s="1">
        <f>X$79*EXP(-($D91)*Wall_Loss_Prob_20L!W$27)</f>
        <v>21.878822411300156</v>
      </c>
      <c r="Y91" s="1">
        <f>Y$79*EXP(-($D91)*Wall_Loss_Prob_20L!X$27)</f>
        <v>22.593897049984886</v>
      </c>
      <c r="Z91" s="1">
        <f>Z$79*EXP(-($D91)*Wall_Loss_Prob_20L!Y$27)</f>
        <v>22.968794105394259</v>
      </c>
      <c r="AA91" s="1">
        <f>AA$79*EXP(-($D91)*Wall_Loss_Prob_20L!Z$27)</f>
        <v>19.444760592708807</v>
      </c>
      <c r="AC91" s="1">
        <f t="shared" si="8"/>
        <v>272.7492988621766</v>
      </c>
      <c r="AD91" s="1">
        <f t="shared" si="11"/>
        <v>240</v>
      </c>
      <c r="AE91" s="5">
        <v>45.079528240640556</v>
      </c>
      <c r="AF91" s="5">
        <v>2.4035711782546882</v>
      </c>
      <c r="AG91" s="1">
        <f>0.5*(($AC91-$AE91)/$AF91)^2</f>
        <v>4486.077468751917</v>
      </c>
    </row>
    <row r="92" spans="1:33" x14ac:dyDescent="0.15">
      <c r="A92" s="1">
        <v>25</v>
      </c>
      <c r="D92" s="1">
        <f t="shared" si="9"/>
        <v>260</v>
      </c>
      <c r="E92" s="1">
        <f t="shared" si="10"/>
        <v>360</v>
      </c>
      <c r="F92" s="1">
        <f>F$79*EXP(-($D92)*Wall_Loss_Prob_20L!E$27)</f>
        <v>0.22064659717743088</v>
      </c>
      <c r="G92" s="1">
        <f>G$79*EXP(-($D92)*Wall_Loss_Prob_20L!F$27)</f>
        <v>0.8078214143893081</v>
      </c>
      <c r="H92" s="1">
        <f>H$79*EXP(-($D92)*Wall_Loss_Prob_20L!G$27)</f>
        <v>1.6674290443088449</v>
      </c>
      <c r="I92" s="1">
        <f>I$79*EXP(-($D92)*Wall_Loss_Prob_20L!H$27)</f>
        <v>2.725530693716038</v>
      </c>
      <c r="J92" s="1">
        <f>J$79*EXP(-($D92)*Wall_Loss_Prob_20L!I$27)</f>
        <v>3.9242189130427607</v>
      </c>
      <c r="K92" s="1">
        <f>K$79*EXP(-($D92)*Wall_Loss_Prob_20L!J$27)</f>
        <v>5.2182704087731917</v>
      </c>
      <c r="L92" s="1">
        <f>L$79*EXP(-($D92)*Wall_Loss_Prob_20L!K$27)</f>
        <v>6.5724353966706648</v>
      </c>
      <c r="M92" s="1">
        <f>M$79*EXP(-($D92)*Wall_Loss_Prob_20L!L$27)</f>
        <v>7.9592444988972932</v>
      </c>
      <c r="N92" s="1">
        <f>N$79*EXP(-($D92)*Wall_Loss_Prob_20L!M$27)</f>
        <v>9.3572330490431028</v>
      </c>
      <c r="O92" s="1">
        <f>O$79*EXP(-($D92)*Wall_Loss_Prob_20L!N$27)</f>
        <v>10.749497970036158</v>
      </c>
      <c r="P92" s="1">
        <f>P$79*EXP(-($D92)*Wall_Loss_Prob_20L!O$27)</f>
        <v>12.122514102350985</v>
      </c>
      <c r="Q92" s="1">
        <f>Q$79*EXP(-($D92)*Wall_Loss_Prob_20L!P$27)</f>
        <v>13.465144610007094</v>
      </c>
      <c r="R92" s="1">
        <f>R$79*EXP(-($D92)*Wall_Loss_Prob_20L!Q$27)</f>
        <v>14.76778278809498</v>
      </c>
      <c r="S92" s="1">
        <f>S$79*EXP(-($D92)*Wall_Loss_Prob_20L!R$27)</f>
        <v>16.021557599273851</v>
      </c>
      <c r="T92" s="1">
        <f>T$79*EXP(-($D92)*Wall_Loss_Prob_20L!S$27)</f>
        <v>17.217516350883724</v>
      </c>
      <c r="U92" s="1">
        <f>U$79*EXP(-($D92)*Wall_Loss_Prob_20L!T$27)</f>
        <v>18.345649733381489</v>
      </c>
      <c r="V92" s="1">
        <f>V$79*EXP(-($D92)*Wall_Loss_Prob_20L!U$27)</f>
        <v>19.393505457113868</v>
      </c>
      <c r="W92" s="1">
        <f>W$79*EXP(-($D92)*Wall_Loss_Prob_20L!V$27)</f>
        <v>20.343816362521387</v>
      </c>
      <c r="X92" s="1">
        <f>X$79*EXP(-($D92)*Wall_Loss_Prob_20L!W$27)</f>
        <v>21.169511549707263</v>
      </c>
      <c r="Y92" s="1">
        <f>Y$79*EXP(-($D92)*Wall_Loss_Prob_20L!X$27)</f>
        <v>21.819044948852934</v>
      </c>
      <c r="Z92" s="1">
        <f>Z$79*EXP(-($D92)*Wall_Loss_Prob_20L!Y$27)</f>
        <v>22.11717036279768</v>
      </c>
      <c r="AA92" s="1">
        <f>AA$79*EXP(-($D92)*Wall_Loss_Prob_20L!Z$27)</f>
        <v>18.414443426271404</v>
      </c>
      <c r="AC92" s="1">
        <f t="shared" si="8"/>
        <v>264.39998527731143</v>
      </c>
      <c r="AD92" s="1">
        <f t="shared" si="11"/>
        <v>260</v>
      </c>
    </row>
    <row r="93" spans="1:33" x14ac:dyDescent="0.15">
      <c r="A93" s="1" t="s">
        <v>4</v>
      </c>
      <c r="D93" s="1">
        <f t="shared" si="9"/>
        <v>280</v>
      </c>
      <c r="E93" s="1">
        <f t="shared" si="10"/>
        <v>380</v>
      </c>
      <c r="F93" s="1">
        <f>F$79*EXP(-($D93)*Wall_Loss_Prob_20L!E$27)</f>
        <v>0.21567295330118219</v>
      </c>
      <c r="G93" s="1">
        <f>G$79*EXP(-($D93)*Wall_Loss_Prob_20L!F$27)</f>
        <v>0.78956441445096137</v>
      </c>
      <c r="H93" s="1">
        <f>H$79*EXP(-($D93)*Wall_Loss_Prob_20L!G$27)</f>
        <v>1.6295797003500254</v>
      </c>
      <c r="I93" s="1">
        <f>I$79*EXP(-($D93)*Wall_Loss_Prob_20L!H$27)</f>
        <v>2.6632829728700309</v>
      </c>
      <c r="J93" s="1">
        <f>J$79*EXP(-($D93)*Wall_Loss_Prob_20L!I$27)</f>
        <v>3.8338835980508241</v>
      </c>
      <c r="K93" s="1">
        <f>K$79*EXP(-($D93)*Wall_Loss_Prob_20L!J$27)</f>
        <v>5.0969756468363006</v>
      </c>
      <c r="L93" s="1">
        <f>L$79*EXP(-($D93)*Wall_Loss_Prob_20L!K$27)</f>
        <v>6.4178943875422538</v>
      </c>
      <c r="M93" s="1">
        <f>M$79*EXP(-($D93)*Wall_Loss_Prob_20L!L$27)</f>
        <v>7.7695749690589322</v>
      </c>
      <c r="N93" s="1">
        <f>N$79*EXP(-($D93)*Wall_Loss_Prob_20L!M$27)</f>
        <v>9.1308164057714301</v>
      </c>
      <c r="O93" s="1">
        <f>O$79*EXP(-($D93)*Wall_Loss_Prob_20L!N$27)</f>
        <v>10.484868513532071</v>
      </c>
      <c r="P93" s="1">
        <f>P$79*EXP(-($D93)*Wall_Loss_Prob_20L!O$27)</f>
        <v>11.818270529176793</v>
      </c>
      <c r="Q93" s="1">
        <f>Q$79*EXP(-($D93)*Wall_Loss_Prob_20L!P$27)</f>
        <v>13.11987734825416</v>
      </c>
      <c r="R93" s="1">
        <f>R$79*EXP(-($D93)*Wall_Loss_Prob_20L!Q$27)</f>
        <v>14.380011483722727</v>
      </c>
      <c r="S93" s="1">
        <f>S$79*EXP(-($D93)*Wall_Loss_Prob_20L!R$27)</f>
        <v>15.589673250562361</v>
      </c>
      <c r="T93" s="1">
        <f>T$79*EXP(-($D93)*Wall_Loss_Prob_20L!S$27)</f>
        <v>16.739721915036675</v>
      </c>
      <c r="U93" s="1">
        <f>U$79*EXP(-($D93)*Wall_Loss_Prob_20L!T$27)</f>
        <v>17.819890862896248</v>
      </c>
      <c r="V93" s="1">
        <f>V$79*EXP(-($D93)*Wall_Loss_Prob_20L!U$27)</f>
        <v>18.817377687462013</v>
      </c>
      <c r="W93" s="1">
        <f>W$79*EXP(-($D93)*Wall_Loss_Prob_20L!V$27)</f>
        <v>19.714421630089468</v>
      </c>
      <c r="X93" s="1">
        <f>X$79*EXP(-($D93)*Wall_Loss_Prob_20L!W$27)</f>
        <v>20.483196528060205</v>
      </c>
      <c r="Y93" s="1">
        <f>Y$79*EXP(-($D93)*Wall_Loss_Prob_20L!X$27)</f>
        <v>21.070766208540515</v>
      </c>
      <c r="Z93" s="1">
        <f>Z$79*EXP(-($D93)*Wall_Loss_Prob_20L!Y$27)</f>
        <v>21.297122635712686</v>
      </c>
      <c r="AA93" s="1">
        <f>AA$79*EXP(-($D93)*Wall_Loss_Prob_20L!Z$27)</f>
        <v>17.438719550319341</v>
      </c>
      <c r="AC93" s="1">
        <f t="shared" si="8"/>
        <v>256.32116319159724</v>
      </c>
      <c r="AD93" s="1">
        <f t="shared" si="11"/>
        <v>280</v>
      </c>
    </row>
    <row r="94" spans="1:33" x14ac:dyDescent="0.15">
      <c r="A94" s="2">
        <f>1.2*9.38/9*0.001/$A$86/$A$96*$A$88</f>
        <v>1.5633333333333337E-11</v>
      </c>
      <c r="D94" s="1">
        <f t="shared" si="9"/>
        <v>300</v>
      </c>
      <c r="E94" s="1">
        <f t="shared" si="10"/>
        <v>400</v>
      </c>
      <c r="F94" s="1">
        <f>F$79*EXP(-($D94)*Wall_Loss_Prob_20L!E$27)</f>
        <v>0.21081142143447359</v>
      </c>
      <c r="G94" s="1">
        <f>G$79*EXP(-($D94)*Wall_Loss_Prob_20L!F$27)</f>
        <v>0.77172002804428319</v>
      </c>
      <c r="H94" s="1">
        <f>H$79*EXP(-($D94)*Wall_Loss_Prob_20L!G$27)</f>
        <v>1.592589507095701</v>
      </c>
      <c r="I94" s="1">
        <f>I$79*EXP(-($D94)*Wall_Loss_Prob_20L!H$27)</f>
        <v>2.6024569123118555</v>
      </c>
      <c r="J94" s="1">
        <f>J$79*EXP(-($D94)*Wall_Loss_Prob_20L!I$27)</f>
        <v>3.7456277973050405</v>
      </c>
      <c r="K94" s="1">
        <f>K$79*EXP(-($D94)*Wall_Loss_Prob_20L!J$27)</f>
        <v>4.9785002902043916</v>
      </c>
      <c r="L94" s="1">
        <f>L$79*EXP(-($D94)*Wall_Loss_Prob_20L!K$27)</f>
        <v>6.2669871795942287</v>
      </c>
      <c r="M94" s="1">
        <f>M$79*EXP(-($D94)*Wall_Loss_Prob_20L!L$27)</f>
        <v>7.5844252815943145</v>
      </c>
      <c r="N94" s="1">
        <f>N$79*EXP(-($D94)*Wall_Loss_Prob_20L!M$27)</f>
        <v>8.9098783581574406</v>
      </c>
      <c r="O94" s="1">
        <f>O$79*EXP(-($D94)*Wall_Loss_Prob_20L!N$27)</f>
        <v>10.226753663518895</v>
      </c>
      <c r="P94" s="1">
        <f>P$79*EXP(-($D94)*Wall_Loss_Prob_20L!O$27)</f>
        <v>11.521662678348335</v>
      </c>
      <c r="Q94" s="1">
        <f>Q$79*EXP(-($D94)*Wall_Loss_Prob_20L!P$27)</f>
        <v>12.783463276384516</v>
      </c>
      <c r="R94" s="1">
        <f>R$79*EXP(-($D94)*Wall_Loss_Prob_20L!Q$27)</f>
        <v>14.002422248429644</v>
      </c>
      <c r="S94" s="1">
        <f>S$79*EXP(-($D94)*Wall_Loss_Prob_20L!R$27)</f>
        <v>15.169430971575125</v>
      </c>
      <c r="T94" s="1">
        <f>T$79*EXP(-($D94)*Wall_Loss_Prob_20L!S$27)</f>
        <v>16.275186506698244</v>
      </c>
      <c r="U94" s="1">
        <f>U$79*EXP(-($D94)*Wall_Loss_Prob_20L!T$27)</f>
        <v>17.309199454938152</v>
      </c>
      <c r="V94" s="1">
        <f>V$79*EXP(-($D94)*Wall_Loss_Prob_20L!U$27)</f>
        <v>18.258365091118979</v>
      </c>
      <c r="W94" s="1">
        <f>W$79*EXP(-($D94)*Wall_Loss_Prob_20L!V$27)</f>
        <v>19.104499042025843</v>
      </c>
      <c r="X94" s="1">
        <f>X$79*EXP(-($D94)*Wall_Loss_Prob_20L!W$27)</f>
        <v>19.819131821817564</v>
      </c>
      <c r="Y94" s="1">
        <f>Y$79*EXP(-($D94)*Wall_Loss_Prob_20L!X$27)</f>
        <v>20.348149502222533</v>
      </c>
      <c r="Z94" s="1">
        <f>Z$79*EXP(-($D94)*Wall_Loss_Prob_20L!Y$27)</f>
        <v>20.50748016678984</v>
      </c>
      <c r="AA94" s="1">
        <f>AA$79*EXP(-($D94)*Wall_Loss_Prob_20L!Z$27)</f>
        <v>16.514696236804298</v>
      </c>
      <c r="AC94" s="1">
        <f t="shared" si="8"/>
        <v>248.50343743641366</v>
      </c>
      <c r="AD94" s="1">
        <f t="shared" si="11"/>
        <v>300</v>
      </c>
    </row>
    <row r="95" spans="1:33" x14ac:dyDescent="0.15">
      <c r="A95" s="1" t="s">
        <v>11</v>
      </c>
      <c r="D95" s="1">
        <f t="shared" si="9"/>
        <v>320</v>
      </c>
      <c r="E95" s="1">
        <f t="shared" si="10"/>
        <v>420</v>
      </c>
      <c r="F95" s="1">
        <f>F$79*EXP(-($D95)*Wall_Loss_Prob_20L!E$27)</f>
        <v>0.2060594744356368</v>
      </c>
      <c r="G95" s="1">
        <f>G$79*EXP(-($D95)*Wall_Loss_Prob_20L!F$27)</f>
        <v>0.75427892998292945</v>
      </c>
      <c r="H95" s="1">
        <f>H$79*EXP(-($D95)*Wall_Loss_Prob_20L!G$27)</f>
        <v>1.5564389624923127</v>
      </c>
      <c r="I95" s="1">
        <f>I$79*EXP(-($D95)*Wall_Loss_Prob_20L!H$27)</f>
        <v>2.5430200430941103</v>
      </c>
      <c r="J95" s="1">
        <f>J$79*EXP(-($D95)*Wall_Loss_Prob_20L!I$27)</f>
        <v>3.6594036404957695</v>
      </c>
      <c r="K95" s="1">
        <f>K$79*EXP(-($D95)*Wall_Loss_Prob_20L!J$27)</f>
        <v>4.8627788039265178</v>
      </c>
      <c r="L95" s="1">
        <f>L$79*EXP(-($D95)*Wall_Loss_Prob_20L!K$27)</f>
        <v>6.119628329415205</v>
      </c>
      <c r="M95" s="1">
        <f>M$79*EXP(-($D95)*Wall_Loss_Prob_20L!L$27)</f>
        <v>7.4036877282431801</v>
      </c>
      <c r="N95" s="1">
        <f>N$79*EXP(-($D95)*Wall_Loss_Prob_20L!M$27)</f>
        <v>8.694286340812182</v>
      </c>
      <c r="O95" s="1">
        <f>O$79*EXP(-($D95)*Wall_Loss_Prob_20L!N$27)</f>
        <v>9.9749930444349264</v>
      </c>
      <c r="P95" s="1">
        <f>P$79*EXP(-($D95)*Wall_Loss_Prob_20L!O$27)</f>
        <v>11.232498913095332</v>
      </c>
      <c r="Q95" s="1">
        <f>Q$79*EXP(-($D95)*Wall_Loss_Prob_20L!P$27)</f>
        <v>12.455675384832555</v>
      </c>
      <c r="R95" s="1">
        <f>R$79*EXP(-($D95)*Wall_Loss_Prob_20L!Q$27)</f>
        <v>13.634747722229152</v>
      </c>
      <c r="S95" s="1">
        <f>S$79*EXP(-($D95)*Wall_Loss_Prob_20L!R$27)</f>
        <v>14.760516933418211</v>
      </c>
      <c r="T95" s="1">
        <f>T$79*EXP(-($D95)*Wall_Loss_Prob_20L!S$27)</f>
        <v>15.823542181419342</v>
      </c>
      <c r="U95" s="1">
        <f>U$79*EXP(-($D95)*Wall_Loss_Prob_20L!T$27)</f>
        <v>16.813143698576855</v>
      </c>
      <c r="V95" s="1">
        <f>V$79*EXP(-($D95)*Wall_Loss_Prob_20L!U$27)</f>
        <v>17.715959223304242</v>
      </c>
      <c r="W95" s="1">
        <f>W$79*EXP(-($D95)*Wall_Loss_Prob_20L!V$27)</f>
        <v>18.513446171289477</v>
      </c>
      <c r="X95" s="1">
        <f>X$79*EXP(-($D95)*Wall_Loss_Prob_20L!W$27)</f>
        <v>19.176596076324433</v>
      </c>
      <c r="Y95" s="1">
        <f>Y$79*EXP(-($D95)*Wall_Loss_Prob_20L!X$27)</f>
        <v>19.650314756801549</v>
      </c>
      <c r="Z95" s="1">
        <f>Z$79*EXP(-($D95)*Wall_Loss_Prob_20L!Y$27)</f>
        <v>19.747115607347645</v>
      </c>
      <c r="AA95" s="1">
        <f>AA$79*EXP(-($D95)*Wall_Loss_Prob_20L!Z$27)</f>
        <v>15.639634034307505</v>
      </c>
      <c r="AC95" s="1">
        <f t="shared" si="8"/>
        <v>240.93776600027908</v>
      </c>
      <c r="AD95" s="1">
        <f t="shared" si="11"/>
        <v>320</v>
      </c>
    </row>
    <row r="96" spans="1:33" x14ac:dyDescent="0.15">
      <c r="A96" s="1">
        <v>160</v>
      </c>
      <c r="D96" s="1">
        <f t="shared" si="9"/>
        <v>340</v>
      </c>
      <c r="E96" s="1">
        <f t="shared" si="10"/>
        <v>440</v>
      </c>
      <c r="F96" s="1">
        <f>F$79*EXP(-($D96)*Wall_Loss_Prob_20L!E$27)</f>
        <v>0.20141464212786411</v>
      </c>
      <c r="G96" s="1">
        <f>G$79*EXP(-($D96)*Wall_Loss_Prob_20L!F$27)</f>
        <v>0.73723200583249071</v>
      </c>
      <c r="H96" s="1">
        <f>H$79*EXP(-($D96)*Wall_Loss_Prob_20L!G$27)</f>
        <v>1.5211090071677682</v>
      </c>
      <c r="I96" s="1">
        <f>I$79*EXP(-($D96)*Wall_Loss_Prob_20L!H$27)</f>
        <v>2.4849406378196468</v>
      </c>
      <c r="J96" s="1">
        <f>J$79*EXP(-($D96)*Wall_Loss_Prob_20L!I$27)</f>
        <v>3.5751643592854099</v>
      </c>
      <c r="K96" s="1">
        <f>K$79*EXP(-($D96)*Wall_Loss_Prob_20L!J$27)</f>
        <v>4.7497471763622627</v>
      </c>
      <c r="L96" s="1">
        <f>L$79*EXP(-($D96)*Wall_Loss_Prob_20L!K$27)</f>
        <v>5.9757344026680963</v>
      </c>
      <c r="M96" s="1">
        <f>M$79*EXP(-($D96)*Wall_Loss_Prob_20L!L$27)</f>
        <v>7.2272571674430353</v>
      </c>
      <c r="N96" s="1">
        <f>N$79*EXP(-($D96)*Wall_Loss_Prob_20L!M$27)</f>
        <v>8.4839109960268164</v>
      </c>
      <c r="O96" s="1">
        <f>O$79*EXP(-($D96)*Wall_Loss_Prob_20L!N$27)</f>
        <v>9.729430228818897</v>
      </c>
      <c r="P96" s="1">
        <f>P$79*EXP(-($D96)*Wall_Loss_Prob_20L!O$27)</f>
        <v>10.950592406231992</v>
      </c>
      <c r="Q96" s="1">
        <f>Q$79*EXP(-($D96)*Wall_Loss_Prob_20L!P$27)</f>
        <v>12.136292484911191</v>
      </c>
      <c r="R96" s="1">
        <f>R$79*EXP(-($D96)*Wall_Loss_Prob_20L!Q$27)</f>
        <v>13.27672756545263</v>
      </c>
      <c r="S96" s="1">
        <f>S$79*EXP(-($D96)*Wall_Loss_Prob_20L!R$27)</f>
        <v>14.362625766911204</v>
      </c>
      <c r="T96" s="1">
        <f>T$79*EXP(-($D96)*Wall_Loss_Prob_20L!S$27)</f>
        <v>15.384431205387939</v>
      </c>
      <c r="U96" s="1">
        <f>U$79*EXP(-($D96)*Wall_Loss_Prob_20L!T$27)</f>
        <v>16.331304157937129</v>
      </c>
      <c r="V96" s="1">
        <f>V$79*EXP(-($D96)*Wall_Loss_Prob_20L!U$27)</f>
        <v>17.189666743734929</v>
      </c>
      <c r="W96" s="1">
        <f>W$79*EXP(-($D96)*Wall_Loss_Prob_20L!V$27)</f>
        <v>17.940679228660265</v>
      </c>
      <c r="X96" s="1">
        <f>X$79*EXP(-($D96)*Wall_Loss_Prob_20L!W$27)</f>
        <v>18.554891323225327</v>
      </c>
      <c r="Y96" s="1">
        <f>Y$79*EXP(-($D96)*Wall_Loss_Prob_20L!X$27)</f>
        <v>18.97641208106894</v>
      </c>
      <c r="Z96" s="1">
        <f>Z$79*EXP(-($D96)*Wall_Loss_Prob_20L!Y$27)</f>
        <v>19.014943407890851</v>
      </c>
      <c r="AA96" s="1">
        <f>AA$79*EXP(-($D96)*Wall_Loss_Prob_20L!Z$27)</f>
        <v>14.810938646389598</v>
      </c>
      <c r="AC96" s="1">
        <f t="shared" si="8"/>
        <v>233.61544564135426</v>
      </c>
      <c r="AD96" s="1">
        <f t="shared" si="11"/>
        <v>340</v>
      </c>
    </row>
    <row r="97" spans="4:39" x14ac:dyDescent="0.15">
      <c r="D97" s="1">
        <f t="shared" si="9"/>
        <v>360</v>
      </c>
      <c r="E97" s="1">
        <f t="shared" si="10"/>
        <v>460</v>
      </c>
      <c r="F97" s="1">
        <f>F$79*EXP(-($D97)*Wall_Loss_Prob_20L!E$27)</f>
        <v>0.19687451001515124</v>
      </c>
      <c r="G97" s="1">
        <f>G$79*EXP(-($D97)*Wall_Loss_Prob_20L!F$27)</f>
        <v>0.72057034714743817</v>
      </c>
      <c r="H97" s="1">
        <f>H$79*EXP(-($D97)*Wall_Loss_Prob_20L!G$27)</f>
        <v>1.4865810143829146</v>
      </c>
      <c r="I97" s="1">
        <f>I$79*EXP(-($D97)*Wall_Loss_Prob_20L!H$27)</f>
        <v>2.4281876937054858</v>
      </c>
      <c r="J97" s="1">
        <f>J$79*EXP(-($D97)*Wall_Loss_Prob_20L!I$27)</f>
        <v>3.4928642619410515</v>
      </c>
      <c r="K97" s="1">
        <f>K$79*EXP(-($D97)*Wall_Loss_Prob_20L!J$27)</f>
        <v>4.639342883773538</v>
      </c>
      <c r="L97" s="1">
        <f>L$79*EXP(-($D97)*Wall_Loss_Prob_20L!K$27)</f>
        <v>5.8352239268497268</v>
      </c>
      <c r="M97" s="1">
        <f>M$79*EXP(-($D97)*Wall_Loss_Prob_20L!L$27)</f>
        <v>7.0550309631645058</v>
      </c>
      <c r="N97" s="1">
        <f>N$79*EXP(-($D97)*Wall_Loss_Prob_20L!M$27)</f>
        <v>8.2786260961565006</v>
      </c>
      <c r="O97" s="1">
        <f>O$79*EXP(-($D97)*Wall_Loss_Prob_20L!N$27)</f>
        <v>9.489912640116275</v>
      </c>
      <c r="P97" s="1">
        <f>P$79*EXP(-($D97)*Wall_Loss_Prob_20L!O$27)</f>
        <v>10.675761019448942</v>
      </c>
      <c r="Q97" s="1">
        <f>Q$79*EXP(-($D97)*Wall_Loss_Prob_20L!P$27)</f>
        <v>11.825099059555487</v>
      </c>
      <c r="R97" s="1">
        <f>R$79*EXP(-($D97)*Wall_Loss_Prob_20L!Q$27)</f>
        <v>12.928108274410446</v>
      </c>
      <c r="S97" s="1">
        <f>S$79*EXP(-($D97)*Wall_Loss_Prob_20L!R$27)</f>
        <v>13.975460334543349</v>
      </c>
      <c r="T97" s="1">
        <f>T$79*EXP(-($D97)*Wall_Loss_Prob_20L!S$27)</f>
        <v>14.957505772078926</v>
      </c>
      <c r="U97" s="1">
        <f>U$79*EXP(-($D97)*Wall_Loss_Prob_20L!T$27)</f>
        <v>15.863273417548339</v>
      </c>
      <c r="V97" s="1">
        <f>V$79*EXP(-($D97)*Wall_Loss_Prob_20L!U$27)</f>
        <v>16.679008967912665</v>
      </c>
      <c r="W97" s="1">
        <f>W$79*EXP(-($D97)*Wall_Loss_Prob_20L!V$27)</f>
        <v>17.385632486124194</v>
      </c>
      <c r="X97" s="1">
        <f>X$79*EXP(-($D97)*Wall_Loss_Prob_20L!W$27)</f>
        <v>17.953342222280941</v>
      </c>
      <c r="Y97" s="1">
        <f>Y$79*EXP(-($D97)*Wall_Loss_Prob_20L!X$27)</f>
        <v>18.325620730624514</v>
      </c>
      <c r="Z97" s="1">
        <f>Z$79*EXP(-($D97)*Wall_Loss_Prob_20L!Y$27)</f>
        <v>18.309918268304312</v>
      </c>
      <c r="AA97" s="1">
        <f>AA$79*EXP(-($D97)*Wall_Loss_Prob_20L!Z$27)</f>
        <v>14.026153240281367</v>
      </c>
      <c r="AC97" s="1">
        <f t="shared" si="8"/>
        <v>226.52809813036606</v>
      </c>
      <c r="AD97" s="1">
        <f t="shared" si="11"/>
        <v>360</v>
      </c>
    </row>
    <row r="98" spans="4:39" x14ac:dyDescent="0.15">
      <c r="D98" s="1">
        <f t="shared" si="9"/>
        <v>380</v>
      </c>
      <c r="E98" s="1">
        <f t="shared" si="10"/>
        <v>480</v>
      </c>
      <c r="F98" s="1">
        <f>F$79*EXP(-($D98)*Wall_Loss_Prob_20L!E$27)</f>
        <v>0.19243671802718362</v>
      </c>
      <c r="G98" s="1">
        <f>G$79*EXP(-($D98)*Wall_Loss_Prob_20L!F$27)</f>
        <v>0.70428524681571392</v>
      </c>
      <c r="H98" s="1">
        <f>H$79*EXP(-($D98)*Wall_Loss_Prob_20L!G$27)</f>
        <v>1.4528367802111082</v>
      </c>
      <c r="I98" s="1">
        <f>I$79*EXP(-($D98)*Wall_Loss_Prob_20L!H$27)</f>
        <v>2.3727309160335341</v>
      </c>
      <c r="J98" s="1">
        <f>J$79*EXP(-($D98)*Wall_Loss_Prob_20L!I$27)</f>
        <v>3.4124587085510991</v>
      </c>
      <c r="K98" s="1">
        <f>K$79*EXP(-($D98)*Wall_Loss_Prob_20L!J$27)</f>
        <v>4.5315048557394144</v>
      </c>
      <c r="L98" s="1">
        <f>L$79*EXP(-($D98)*Wall_Loss_Prob_20L!K$27)</f>
        <v>5.6980173451612393</v>
      </c>
      <c r="M98" s="1">
        <f>M$79*EXP(-($D98)*Wall_Loss_Prob_20L!L$27)</f>
        <v>6.8869089252042599</v>
      </c>
      <c r="N98" s="1">
        <f>N$79*EXP(-($D98)*Wall_Loss_Prob_20L!M$27)</f>
        <v>8.0783084678823283</v>
      </c>
      <c r="O98" s="1">
        <f>O$79*EXP(-($D98)*Wall_Loss_Prob_20L!N$27)</f>
        <v>9.2562914578782376</v>
      </c>
      <c r="P98" s="1">
        <f>P$79*EXP(-($D98)*Wall_Loss_Prob_20L!O$27)</f>
        <v>10.407827185634634</v>
      </c>
      <c r="Q98" s="1">
        <f>Q$79*EXP(-($D98)*Wall_Loss_Prob_20L!P$27)</f>
        <v>11.521885117893424</v>
      </c>
      <c r="R98" s="1">
        <f>R$79*EXP(-($D98)*Wall_Loss_Prob_20L!Q$27)</f>
        <v>12.588643001893358</v>
      </c>
      <c r="S98" s="1">
        <f>S$79*EXP(-($D98)*Wall_Loss_Prob_20L!R$27)</f>
        <v>13.598731508576947</v>
      </c>
      <c r="T98" s="1">
        <f>T$79*EXP(-($D98)*Wall_Loss_Prob_20L!S$27)</f>
        <v>14.542427726767089</v>
      </c>
      <c r="U98" s="1">
        <f>U$79*EXP(-($D98)*Wall_Loss_Prob_20L!T$27)</f>
        <v>15.408655737857607</v>
      </c>
      <c r="V98" s="1">
        <f>V$79*EXP(-($D98)*Wall_Loss_Prob_20L!U$27)</f>
        <v>16.183521431740498</v>
      </c>
      <c r="W98" s="1">
        <f>W$79*EXP(-($D98)*Wall_Loss_Prob_20L!V$27)</f>
        <v>16.847757718097746</v>
      </c>
      <c r="X98" s="1">
        <f>X$79*EXP(-($D98)*Wall_Loss_Prob_20L!W$27)</f>
        <v>17.371295327765225</v>
      </c>
      <c r="Y98" s="1">
        <f>Y$79*EXP(-($D98)*Wall_Loss_Prob_20L!X$27)</f>
        <v>17.697148108293916</v>
      </c>
      <c r="Z98" s="1">
        <f>Z$79*EXP(-($D98)*Wall_Loss_Prob_20L!Y$27)</f>
        <v>17.631033645509564</v>
      </c>
      <c r="AA98" s="1">
        <f>AA$79*EXP(-($D98)*Wall_Loss_Prob_20L!Z$27)</f>
        <v>13.282951163112966</v>
      </c>
      <c r="AC98" s="1">
        <f t="shared" si="8"/>
        <v>219.66765709464707</v>
      </c>
      <c r="AD98" s="1">
        <f t="shared" si="11"/>
        <v>380</v>
      </c>
    </row>
    <row r="99" spans="4:39" x14ac:dyDescent="0.15">
      <c r="D99" s="1">
        <f t="shared" si="9"/>
        <v>400</v>
      </c>
      <c r="E99" s="1">
        <f t="shared" si="10"/>
        <v>500</v>
      </c>
      <c r="F99" s="1">
        <f>F$79*EXP(-($D99)*Wall_Loss_Prob_20L!E$27)</f>
        <v>0.18809895929251508</v>
      </c>
      <c r="G99" s="1">
        <f>G$79*EXP(-($D99)*Wall_Loss_Prob_20L!F$27)</f>
        <v>0.68836819450853592</v>
      </c>
      <c r="H99" s="1">
        <f>H$79*EXP(-($D99)*Wall_Loss_Prob_20L!G$27)</f>
        <v>1.419858513940697</v>
      </c>
      <c r="I99" s="1">
        <f>I$79*EXP(-($D99)*Wall_Loss_Prob_20L!H$27)</f>
        <v>2.3185407019792676</v>
      </c>
      <c r="J99" s="1">
        <f>J$79*EXP(-($D99)*Wall_Loss_Prob_20L!I$27)</f>
        <v>3.3339040868123959</v>
      </c>
      <c r="K99" s="1">
        <f>K$79*EXP(-($D99)*Wall_Loss_Prob_20L!J$27)</f>
        <v>4.4261734413748615</v>
      </c>
      <c r="L99" s="1">
        <f>L$79*EXP(-($D99)*Wall_Loss_Prob_20L!K$27)</f>
        <v>5.5640369714631621</v>
      </c>
      <c r="M99" s="1">
        <f>M$79*EXP(-($D99)*Wall_Loss_Prob_20L!L$27)</f>
        <v>6.7227932509007404</v>
      </c>
      <c r="N99" s="1">
        <f>N$79*EXP(-($D99)*Wall_Loss_Prob_20L!M$27)</f>
        <v>7.8828379183059134</v>
      </c>
      <c r="O99" s="1">
        <f>O$79*EXP(-($D99)*Wall_Loss_Prob_20L!N$27)</f>
        <v>9.028421525294446</v>
      </c>
      <c r="P99" s="1">
        <f>P$79*EXP(-($D99)*Wall_Loss_Prob_20L!O$27)</f>
        <v>10.146617794150167</v>
      </c>
      <c r="Q99" s="1">
        <f>Q$79*EXP(-($D99)*Wall_Loss_Prob_20L!P$27)</f>
        <v>11.226446053545725</v>
      </c>
      <c r="R99" s="1">
        <f>R$79*EXP(-($D99)*Wall_Loss_Prob_20L!Q$27)</f>
        <v>12.258091382387139</v>
      </c>
      <c r="S99" s="1">
        <f>S$79*EXP(-($D99)*Wall_Loss_Prob_20L!R$27)</f>
        <v>13.23215795513228</v>
      </c>
      <c r="T99" s="1">
        <f>T$79*EXP(-($D99)*Wall_Loss_Prob_20L!S$27)</f>
        <v>14.138868298684974</v>
      </c>
      <c r="U99" s="1">
        <f>U$79*EXP(-($D99)*Wall_Loss_Prob_20L!T$27)</f>
        <v>14.967066720615495</v>
      </c>
      <c r="V99" s="1">
        <f>V$79*EXP(-($D99)*Wall_Loss_Prob_20L!U$27)</f>
        <v>15.702753469073825</v>
      </c>
      <c r="W99" s="1">
        <f>W$79*EXP(-($D99)*Wall_Loss_Prob_20L!V$27)</f>
        <v>16.326523659939657</v>
      </c>
      <c r="X99" s="1">
        <f>X$79*EXP(-($D99)*Wall_Loss_Prob_20L!W$27)</f>
        <v>16.808118378645798</v>
      </c>
      <c r="Y99" s="1">
        <f>Y$79*EXP(-($D99)*Wall_Loss_Prob_20L!X$27)</f>
        <v>17.090228798826491</v>
      </c>
      <c r="Z99" s="1">
        <f>Z$79*EXP(-($D99)*Wall_Loss_Prob_20L!Y$27)</f>
        <v>16.977320316453742</v>
      </c>
      <c r="AA99" s="1">
        <f>AA$79*EXP(-($D99)*Wall_Loss_Prob_20L!Z$27)</f>
        <v>12.579129044087411</v>
      </c>
      <c r="AC99" s="1">
        <f t="shared" si="8"/>
        <v>213.02635543541524</v>
      </c>
      <c r="AD99" s="1">
        <f t="shared" si="11"/>
        <v>400</v>
      </c>
      <c r="AE99" s="5">
        <v>21.27719219555954</v>
      </c>
      <c r="AF99" s="5">
        <v>2.4908953610035689</v>
      </c>
      <c r="AG99" s="1">
        <f>0.5*(($AC99-$AE99)/$AF99)^2</f>
        <v>2962.9613851834565</v>
      </c>
    </row>
    <row r="100" spans="4:39" x14ac:dyDescent="0.15">
      <c r="D100" s="1">
        <f t="shared" si="9"/>
        <v>420</v>
      </c>
      <c r="E100" s="1">
        <f t="shared" si="10"/>
        <v>520</v>
      </c>
      <c r="F100" s="1">
        <f>F$79*EXP(-($D100)*Wall_Loss_Prob_20L!E$27)</f>
        <v>0.18385897893940015</v>
      </c>
      <c r="G100" s="1">
        <f>G$79*EXP(-($D100)*Wall_Loss_Prob_20L!F$27)</f>
        <v>0.67281087223303893</v>
      </c>
      <c r="H100" s="1">
        <f>H$79*EXP(-($D100)*Wall_Loss_Prob_20L!G$27)</f>
        <v>1.3876288286953646</v>
      </c>
      <c r="I100" s="1">
        <f>I$79*EXP(-($D100)*Wall_Loss_Prob_20L!H$27)</f>
        <v>2.2655881248097414</v>
      </c>
      <c r="J100" s="1">
        <f>J$79*EXP(-($D100)*Wall_Loss_Prob_20L!I$27)</f>
        <v>3.2571577883747329</v>
      </c>
      <c r="K100" s="1">
        <f>K$79*EXP(-($D100)*Wall_Loss_Prob_20L!J$27)</f>
        <v>4.3232903763347013</v>
      </c>
      <c r="L100" s="1">
        <f>L$79*EXP(-($D100)*Wall_Loss_Prob_20L!K$27)</f>
        <v>5.4332069462896504</v>
      </c>
      <c r="M100" s="1">
        <f>M$79*EXP(-($D100)*Wall_Loss_Prob_20L!L$27)</f>
        <v>6.5625884682388307</v>
      </c>
      <c r="N100" s="1">
        <f>N$79*EXP(-($D100)*Wall_Loss_Prob_20L!M$27)</f>
        <v>7.6920971628322636</v>
      </c>
      <c r="O100" s="1">
        <f>O$79*EXP(-($D100)*Wall_Loss_Prob_20L!N$27)</f>
        <v>8.8061612590021738</v>
      </c>
      <c r="P100" s="1">
        <f>P$79*EXP(-($D100)*Wall_Loss_Prob_20L!O$27)</f>
        <v>9.891964078983408</v>
      </c>
      <c r="Q100" s="1">
        <f>Q$79*EXP(-($D100)*Wall_Loss_Prob_20L!P$27)</f>
        <v>10.938582506559078</v>
      </c>
      <c r="R100" s="1">
        <f>R$79*EXP(-($D100)*Wall_Loss_Prob_20L!Q$27)</f>
        <v>11.936219361876761</v>
      </c>
      <c r="S100" s="1">
        <f>S$79*EXP(-($D100)*Wall_Loss_Prob_20L!R$27)</f>
        <v>12.875465924092868</v>
      </c>
      <c r="T100" s="1">
        <f>T$79*EXP(-($D100)*Wall_Loss_Prob_20L!S$27)</f>
        <v>13.746507840613496</v>
      </c>
      <c r="U100" s="1">
        <f>U$79*EXP(-($D100)*Wall_Loss_Prob_20L!T$27)</f>
        <v>14.538132983851211</v>
      </c>
      <c r="V100" s="1">
        <f>V$79*EXP(-($D100)*Wall_Loss_Prob_20L!U$27)</f>
        <v>15.236267801821135</v>
      </c>
      <c r="W100" s="1">
        <f>W$79*EXP(-($D100)*Wall_Loss_Prob_20L!V$27)</f>
        <v>15.821415483215162</v>
      </c>
      <c r="X100" s="1">
        <f>X$79*EXP(-($D100)*Wall_Loss_Prob_20L!W$27)</f>
        <v>16.263199611776752</v>
      </c>
      <c r="Y100" s="1">
        <f>Y$79*EXP(-($D100)*Wall_Loss_Prob_20L!X$27)</f>
        <v>16.504123636697972</v>
      </c>
      <c r="Z100" s="1">
        <f>Z$79*EXP(-($D100)*Wall_Loss_Prob_20L!Y$27)</f>
        <v>16.347844994379098</v>
      </c>
      <c r="AA100" s="1">
        <f>AA$79*EXP(-($D100)*Wall_Loss_Prob_20L!Z$27)</f>
        <v>11.912600262148365</v>
      </c>
      <c r="AC100" s="1">
        <f t="shared" si="8"/>
        <v>206.59671329176521</v>
      </c>
      <c r="AD100" s="1">
        <f t="shared" si="11"/>
        <v>420</v>
      </c>
    </row>
    <row r="101" spans="4:39" x14ac:dyDescent="0.15">
      <c r="D101" s="1">
        <f t="shared" si="9"/>
        <v>440</v>
      </c>
      <c r="E101" s="1">
        <f t="shared" si="10"/>
        <v>540</v>
      </c>
      <c r="F101" s="1">
        <f>F$79*EXP(-($D101)*Wall_Loss_Prob_20L!E$27)</f>
        <v>0.17971457292365753</v>
      </c>
      <c r="G101" s="1">
        <f>G$79*EXP(-($D101)*Wall_Loss_Prob_20L!F$27)</f>
        <v>0.65760514998542607</v>
      </c>
      <c r="H101" s="1">
        <f>H$79*EXP(-($D101)*Wall_Loss_Prob_20L!G$27)</f>
        <v>1.3561307322673786</v>
      </c>
      <c r="I101" s="1">
        <f>I$79*EXP(-($D101)*Wall_Loss_Prob_20L!H$27)</f>
        <v>2.2138449184425051</v>
      </c>
      <c r="J101" s="1">
        <f>J$79*EXP(-($D101)*Wall_Loss_Prob_20L!I$27)</f>
        <v>3.1821781857299034</v>
      </c>
      <c r="K101" s="1">
        <f>K$79*EXP(-($D101)*Wall_Loss_Prob_20L!J$27)</f>
        <v>4.2227987505845412</v>
      </c>
      <c r="L101" s="1">
        <f>L$79*EXP(-($D101)*Wall_Loss_Prob_20L!K$27)</f>
        <v>5.3054531938969793</v>
      </c>
      <c r="M101" s="1">
        <f>M$79*EXP(-($D101)*Wall_Loss_Prob_20L!L$27)</f>
        <v>6.4062013803103266</v>
      </c>
      <c r="N101" s="1">
        <f>N$79*EXP(-($D101)*Wall_Loss_Prob_20L!M$27)</f>
        <v>7.5059717547976588</v>
      </c>
      <c r="O101" s="1">
        <f>O$79*EXP(-($D101)*Wall_Loss_Prob_20L!N$27)</f>
        <v>8.5893725611157326</v>
      </c>
      <c r="P101" s="1">
        <f>P$79*EXP(-($D101)*Wall_Loss_Prob_20L!O$27)</f>
        <v>9.6437015097101728</v>
      </c>
      <c r="Q101" s="1">
        <f>Q$79*EXP(-($D101)*Wall_Loss_Prob_20L!P$27)</f>
        <v>10.658100228879611</v>
      </c>
      <c r="R101" s="1">
        <f>R$79*EXP(-($D101)*Wall_Loss_Prob_20L!Q$27)</f>
        <v>11.622799032119504</v>
      </c>
      <c r="S101" s="1">
        <f>S$79*EXP(-($D101)*Wall_Loss_Prob_20L!R$27)</f>
        <v>12.52838904467411</v>
      </c>
      <c r="T101" s="1">
        <f>T$79*EXP(-($D101)*Wall_Loss_Prob_20L!S$27)</f>
        <v>13.365035575699062</v>
      </c>
      <c r="U101" s="1">
        <f>U$79*EXP(-($D101)*Wall_Loss_Prob_20L!T$27)</f>
        <v>14.121491846162543</v>
      </c>
      <c r="V101" s="1">
        <f>V$79*EXP(-($D101)*Wall_Loss_Prob_20L!U$27)</f>
        <v>14.783640142221739</v>
      </c>
      <c r="W101" s="1">
        <f>W$79*EXP(-($D101)*Wall_Loss_Prob_20L!V$27)</f>
        <v>15.331934287194464</v>
      </c>
      <c r="X101" s="1">
        <f>X$79*EXP(-($D101)*Wall_Loss_Prob_20L!W$27)</f>
        <v>15.73594709735767</v>
      </c>
      <c r="Y101" s="1">
        <f>Y$79*EXP(-($D101)*Wall_Loss_Prob_20L!X$27)</f>
        <v>15.938118805882588</v>
      </c>
      <c r="Z101" s="1">
        <f>Z$79*EXP(-($D101)*Wall_Loss_Prob_20L!Y$27)</f>
        <v>15.741708996397723</v>
      </c>
      <c r="AA101" s="1">
        <f>AA$79*EXP(-($D101)*Wall_Loss_Prob_20L!Z$27)</f>
        <v>11.281388759775822</v>
      </c>
      <c r="AC101" s="1">
        <f t="shared" si="8"/>
        <v>200.37152652612917</v>
      </c>
      <c r="AD101" s="1">
        <f t="shared" si="11"/>
        <v>440</v>
      </c>
    </row>
    <row r="102" spans="4:39" x14ac:dyDescent="0.15">
      <c r="D102" s="1">
        <f t="shared" si="9"/>
        <v>460</v>
      </c>
      <c r="E102" s="1">
        <f t="shared" si="10"/>
        <v>560</v>
      </c>
      <c r="F102" s="1">
        <f>F$79*EXP(-($D102)*Wall_Loss_Prob_20L!E$27)</f>
        <v>0.17566358688295447</v>
      </c>
      <c r="G102" s="1">
        <f>G$79*EXP(-($D102)*Wall_Loss_Prob_20L!F$27)</f>
        <v>0.64274308150236092</v>
      </c>
      <c r="H102" s="1">
        <f>H$79*EXP(-($D102)*Wall_Loss_Prob_20L!G$27)</f>
        <v>1.3253476181589221</v>
      </c>
      <c r="I102" s="1">
        <f>I$79*EXP(-($D102)*Wall_Loss_Prob_20L!H$27)</f>
        <v>2.163283462357168</v>
      </c>
      <c r="J102" s="1">
        <f>J$79*EXP(-($D102)*Wall_Loss_Prob_20L!I$27)</f>
        <v>3.1089246096327723</v>
      </c>
      <c r="K102" s="1">
        <f>K$79*EXP(-($D102)*Wall_Loss_Prob_20L!J$27)</f>
        <v>4.1246429769208364</v>
      </c>
      <c r="L102" s="1">
        <f>L$79*EXP(-($D102)*Wall_Loss_Prob_20L!K$27)</f>
        <v>5.1807033803219813</v>
      </c>
      <c r="M102" s="1">
        <f>M$79*EXP(-($D102)*Wall_Loss_Prob_20L!L$27)</f>
        <v>6.2535410110979397</v>
      </c>
      <c r="N102" s="1">
        <f>N$79*EXP(-($D102)*Wall_Loss_Prob_20L!M$27)</f>
        <v>7.3243500168003273</v>
      </c>
      <c r="O102" s="1">
        <f>O$79*EXP(-($D102)*Wall_Loss_Prob_20L!N$27)</f>
        <v>8.37792073342154</v>
      </c>
      <c r="P102" s="1">
        <f>P$79*EXP(-($D102)*Wall_Loss_Prob_20L!O$27)</f>
        <v>9.4016696851919761</v>
      </c>
      <c r="Q102" s="1">
        <f>Q$79*EXP(-($D102)*Wall_Loss_Prob_20L!P$27)</f>
        <v>10.38480995327583</v>
      </c>
      <c r="R102" s="1">
        <f>R$79*EXP(-($D102)*Wall_Loss_Prob_20L!Q$27)</f>
        <v>11.317608469269755</v>
      </c>
      <c r="S102" s="1">
        <f>S$79*EXP(-($D102)*Wall_Loss_Prob_20L!R$27)</f>
        <v>12.190668126502676</v>
      </c>
      <c r="T102" s="1">
        <f>T$79*EXP(-($D102)*Wall_Loss_Prob_20L!S$27)</f>
        <v>12.994149351296604</v>
      </c>
      <c r="U102" s="1">
        <f>U$79*EXP(-($D102)*Wall_Loss_Prob_20L!T$27)</f>
        <v>13.716791020053591</v>
      </c>
      <c r="V102" s="1">
        <f>V$79*EXP(-($D102)*Wall_Loss_Prob_20L!U$27)</f>
        <v>14.344458806938718</v>
      </c>
      <c r="W102" s="1">
        <f>W$79*EXP(-($D102)*Wall_Loss_Prob_20L!V$27)</f>
        <v>14.857596606083163</v>
      </c>
      <c r="X102" s="1">
        <f>X$79*EXP(-($D102)*Wall_Loss_Prob_20L!W$27)</f>
        <v>15.225788095937093</v>
      </c>
      <c r="Y102" s="1">
        <f>Y$79*EXP(-($D102)*Wall_Loss_Prob_20L!X$27)</f>
        <v>15.391524970498313</v>
      </c>
      <c r="Z102" s="1">
        <f>Z$79*EXP(-($D102)*Wall_Loss_Prob_20L!Y$27)</f>
        <v>15.158046960469159</v>
      </c>
      <c r="AA102" s="1">
        <f>AA$79*EXP(-($D102)*Wall_Loss_Prob_20L!Z$27)</f>
        <v>10.68362318456944</v>
      </c>
      <c r="AC102" s="1">
        <f t="shared" si="8"/>
        <v>194.34385570718314</v>
      </c>
      <c r="AD102" s="1">
        <f t="shared" si="11"/>
        <v>460</v>
      </c>
      <c r="AL102" s="1">
        <f>1/0.001972</f>
        <v>507.09939148073028</v>
      </c>
      <c r="AM102" s="1">
        <f>1/(1/AL102-1/$A$4)</f>
        <v>1200.4112570684811</v>
      </c>
    </row>
    <row r="103" spans="4:39" x14ac:dyDescent="0.15">
      <c r="D103" s="1">
        <f t="shared" si="9"/>
        <v>480</v>
      </c>
      <c r="E103" s="1">
        <f t="shared" si="10"/>
        <v>580</v>
      </c>
      <c r="F103" s="1">
        <f>F$79*EXP(-($D103)*Wall_Loss_Prob_20L!E$27)</f>
        <v>0.1717039150169174</v>
      </c>
      <c r="G103" s="1">
        <f>G$79*EXP(-($D103)*Wall_Loss_Prob_20L!F$27)</f>
        <v>0.62821690010837983</v>
      </c>
      <c r="H103" s="1">
        <f>H$79*EXP(-($D103)*Wall_Loss_Prob_20L!G$27)</f>
        <v>1.2952632568267779</v>
      </c>
      <c r="I103" s="1">
        <f>I$79*EXP(-($D103)*Wall_Loss_Prob_20L!H$27)</f>
        <v>2.1138767668515688</v>
      </c>
      <c r="J103" s="1">
        <f>J$79*EXP(-($D103)*Wall_Loss_Prob_20L!I$27)</f>
        <v>3.0373573270421086</v>
      </c>
      <c r="K103" s="1">
        <f>K$79*EXP(-($D103)*Wall_Loss_Prob_20L!J$27)</f>
        <v>4.0287687602226834</v>
      </c>
      <c r="L103" s="1">
        <f>L$79*EXP(-($D103)*Wall_Loss_Prob_20L!K$27)</f>
        <v>5.0588868724266742</v>
      </c>
      <c r="M103" s="1">
        <f>M$79*EXP(-($D103)*Wall_Loss_Prob_20L!L$27)</f>
        <v>6.1045185525512551</v>
      </c>
      <c r="N103" s="1">
        <f>N$79*EXP(-($D103)*Wall_Loss_Prob_20L!M$27)</f>
        <v>7.1471229736927144</v>
      </c>
      <c r="O103" s="1">
        <f>O$79*EXP(-($D103)*Wall_Loss_Prob_20L!N$27)</f>
        <v>8.1716743936855245</v>
      </c>
      <c r="P103" s="1">
        <f>P$79*EXP(-($D103)*Wall_Loss_Prob_20L!O$27)</f>
        <v>9.165712229941704</v>
      </c>
      <c r="Q103" s="1">
        <f>Q$79*EXP(-($D103)*Wall_Loss_Prob_20L!P$27)</f>
        <v>10.118527265622594</v>
      </c>
      <c r="R103" s="1">
        <f>R$79*EXP(-($D103)*Wall_Loss_Prob_20L!Q$27)</f>
        <v>11.020431576741169</v>
      </c>
      <c r="S103" s="1">
        <f>S$79*EXP(-($D103)*Wall_Loss_Prob_20L!R$27)</f>
        <v>11.862050966058103</v>
      </c>
      <c r="T103" s="1">
        <f>T$79*EXP(-($D103)*Wall_Loss_Prob_20L!S$27)</f>
        <v>12.633555399643619</v>
      </c>
      <c r="U103" s="1">
        <f>U$79*EXP(-($D103)*Wall_Loss_Prob_20L!T$27)</f>
        <v>13.323688314060947</v>
      </c>
      <c r="V103" s="1">
        <f>V$79*EXP(-($D103)*Wall_Loss_Prob_20L!U$27)</f>
        <v>13.918324342616124</v>
      </c>
      <c r="W103" s="1">
        <f>W$79*EXP(-($D103)*Wall_Loss_Prob_20L!V$27)</f>
        <v>14.397933931497944</v>
      </c>
      <c r="X103" s="1">
        <f>X$79*EXP(-($D103)*Wall_Loss_Prob_20L!W$27)</f>
        <v>14.732168436261901</v>
      </c>
      <c r="Y103" s="1">
        <f>Y$79*EXP(-($D103)*Wall_Loss_Prob_20L!X$27)</f>
        <v>14.863676435266385</v>
      </c>
      <c r="Z103" s="1">
        <f>Z$79*EXP(-($D103)*Wall_Loss_Prob_20L!Y$27)</f>
        <v>14.596025609949162</v>
      </c>
      <c r="AA103" s="1">
        <f>AA$79*EXP(-($D103)*Wall_Loss_Prob_20L!Z$27)</f>
        <v>10.117531341251091</v>
      </c>
      <c r="AC103" s="1">
        <f t="shared" si="8"/>
        <v>188.50701556733532</v>
      </c>
      <c r="AD103" s="1">
        <f t="shared" si="11"/>
        <v>480</v>
      </c>
      <c r="AL103" s="1">
        <f>1/0.001506</f>
        <v>664.01062416998673</v>
      </c>
      <c r="AM103" s="1">
        <f>1/(1/AL103-1/$A$4)</f>
        <v>2724.4405277595042</v>
      </c>
    </row>
    <row r="104" spans="4:39" x14ac:dyDescent="0.15">
      <c r="D104" s="1">
        <f t="shared" si="9"/>
        <v>500</v>
      </c>
      <c r="E104" s="1">
        <f t="shared" si="10"/>
        <v>600</v>
      </c>
      <c r="F104" s="1">
        <f>F$79*EXP(-($D104)*Wall_Loss_Prob_20L!E$27)</f>
        <v>0.16783349899248587</v>
      </c>
      <c r="G104" s="1">
        <f>G$79*EXP(-($D104)*Wall_Loss_Prob_20L!F$27)</f>
        <v>0.61401901465715336</v>
      </c>
      <c r="H104" s="1">
        <f>H$79*EXP(-($D104)*Wall_Loss_Prob_20L!G$27)</f>
        <v>1.265861787125752</v>
      </c>
      <c r="I104" s="1">
        <f>I$79*EXP(-($D104)*Wall_Loss_Prob_20L!H$27)</f>
        <v>2.0655984586346716</v>
      </c>
      <c r="J104" s="1">
        <f>J$79*EXP(-($D104)*Wall_Loss_Prob_20L!I$27)</f>
        <v>2.9674375195692209</v>
      </c>
      <c r="K104" s="1">
        <f>K$79*EXP(-($D104)*Wall_Loss_Prob_20L!J$27)</f>
        <v>3.9351230674183353</v>
      </c>
      <c r="L104" s="1">
        <f>L$79*EXP(-($D104)*Wall_Loss_Prob_20L!K$27)</f>
        <v>4.9399346979058985</v>
      </c>
      <c r="M104" s="1">
        <f>M$79*EXP(-($D104)*Wall_Loss_Prob_20L!L$27)</f>
        <v>5.9590473129238806</v>
      </c>
      <c r="N104" s="1">
        <f>N$79*EXP(-($D104)*Wall_Loss_Prob_20L!M$27)</f>
        <v>6.974184287195123</v>
      </c>
      <c r="O104" s="1">
        <f>O$79*EXP(-($D104)*Wall_Loss_Prob_20L!N$27)</f>
        <v>7.9705053940208748</v>
      </c>
      <c r="P104" s="1">
        <f>P$79*EXP(-($D104)*Wall_Loss_Prob_20L!O$27)</f>
        <v>8.9356766930902314</v>
      </c>
      <c r="Q104" s="1">
        <f>Q$79*EXP(-($D104)*Wall_Loss_Prob_20L!P$27)</f>
        <v>9.8590724804599059</v>
      </c>
      <c r="R104" s="1">
        <f>R$79*EXP(-($D104)*Wall_Loss_Prob_20L!Q$27)</f>
        <v>10.731057932194943</v>
      </c>
      <c r="S104" s="1">
        <f>S$79*EXP(-($D104)*Wall_Loss_Prob_20L!R$27)</f>
        <v>11.542292158332021</v>
      </c>
      <c r="T104" s="1">
        <f>T$79*EXP(-($D104)*Wall_Loss_Prob_20L!S$27)</f>
        <v>12.282968105175605</v>
      </c>
      <c r="U104" s="1">
        <f>U$79*EXP(-($D104)*Wall_Loss_Prob_20L!T$27)</f>
        <v>12.941851343416522</v>
      </c>
      <c r="V104" s="1">
        <f>V$79*EXP(-($D104)*Wall_Loss_Prob_20L!U$27)</f>
        <v>13.504849162559847</v>
      </c>
      <c r="W104" s="1">
        <f>W$79*EXP(-($D104)*Wall_Loss_Prob_20L!V$27)</f>
        <v>13.952492249715849</v>
      </c>
      <c r="X104" s="1">
        <f>X$79*EXP(-($D104)*Wall_Loss_Prob_20L!W$27)</f>
        <v>14.254551913296782</v>
      </c>
      <c r="Y104" s="1">
        <f>Y$79*EXP(-($D104)*Wall_Loss_Prob_20L!X$27)</f>
        <v>14.353930334762694</v>
      </c>
      <c r="Z104" s="1">
        <f>Z$79*EXP(-($D104)*Wall_Loss_Prob_20L!Y$27)</f>
        <v>14.054842563945842</v>
      </c>
      <c r="AA104" s="1">
        <f>AA$79*EXP(-($D104)*Wall_Loss_Prob_20L!Z$27)</f>
        <v>9.5814349376384786</v>
      </c>
      <c r="AC104" s="1">
        <f t="shared" si="8"/>
        <v>182.85456491303208</v>
      </c>
      <c r="AD104" s="1">
        <f t="shared" si="11"/>
        <v>500</v>
      </c>
      <c r="AL104" s="1">
        <v>610</v>
      </c>
      <c r="AM104" s="1">
        <f>1/(1/AL104-1/$A$4)</f>
        <v>1998.4328358208952</v>
      </c>
    </row>
    <row r="105" spans="4:39" x14ac:dyDescent="0.15">
      <c r="D105" s="1">
        <f t="shared" si="9"/>
        <v>520</v>
      </c>
      <c r="E105" s="1">
        <f t="shared" si="10"/>
        <v>620</v>
      </c>
      <c r="F105" s="1">
        <f>F$79*EXP(-($D105)*Wall_Loss_Prob_20L!E$27)</f>
        <v>0.16405032687394139</v>
      </c>
      <c r="G105" s="1">
        <f>G$79*EXP(-($D105)*Wall_Loss_Prob_20L!F$27)</f>
        <v>0.60014200556447661</v>
      </c>
      <c r="H105" s="1">
        <f>H$79*EXP(-($D105)*Wall_Loss_Prob_20L!G$27)</f>
        <v>1.2371277079463241</v>
      </c>
      <c r="I105" s="1">
        <f>I$79*EXP(-($D105)*Wall_Loss_Prob_20L!H$27)</f>
        <v>2.0184227667485062</v>
      </c>
      <c r="J105" s="1">
        <f>J$79*EXP(-($D105)*Wall_Loss_Prob_20L!I$27)</f>
        <v>2.8991272624227045</v>
      </c>
      <c r="K105" s="1">
        <f>K$79*EXP(-($D105)*Wall_Loss_Prob_20L!J$27)</f>
        <v>3.8436540981498211</v>
      </c>
      <c r="L105" s="1">
        <f>L$79*EXP(-($D105)*Wall_Loss_Prob_20L!K$27)</f>
        <v>4.8237795062353124</v>
      </c>
      <c r="M105" s="1">
        <f>M$79*EXP(-($D105)*Wall_Loss_Prob_20L!L$27)</f>
        <v>5.8170426663417327</v>
      </c>
      <c r="N105" s="1">
        <f>N$79*EXP(-($D105)*Wall_Loss_Prob_20L!M$27)</f>
        <v>6.8054301920915243</v>
      </c>
      <c r="O105" s="1">
        <f>O$79*EXP(-($D105)*Wall_Loss_Prob_20L!N$27)</f>
        <v>7.7742887412653658</v>
      </c>
      <c r="P105" s="1">
        <f>P$79*EXP(-($D105)*Wall_Loss_Prob_20L!O$27)</f>
        <v>8.7114144498887249</v>
      </c>
      <c r="Q105" s="1">
        <f>Q$79*EXP(-($D105)*Wall_Loss_Prob_20L!P$27)</f>
        <v>9.6062705197425817</v>
      </c>
      <c r="R105" s="1">
        <f>R$79*EXP(-($D105)*Wall_Loss_Prob_20L!Q$27)</f>
        <v>10.449282638545855</v>
      </c>
      <c r="S105" s="1">
        <f>S$79*EXP(-($D105)*Wall_Loss_Prob_20L!R$27)</f>
        <v>11.231152913564401</v>
      </c>
      <c r="T105" s="1">
        <f>T$79*EXP(-($D105)*Wall_Loss_Prob_20L!S$27)</f>
        <v>11.942109778298605</v>
      </c>
      <c r="U105" s="1">
        <f>U$79*EXP(-($D105)*Wall_Loss_Prob_20L!T$27)</f>
        <v>12.570957249002324</v>
      </c>
      <c r="V105" s="1">
        <f>V$79*EXP(-($D105)*Wall_Loss_Prob_20L!U$27)</f>
        <v>13.103657194211685</v>
      </c>
      <c r="W105" s="1">
        <f>W$79*EXP(-($D105)*Wall_Loss_Prob_20L!V$27)</f>
        <v>13.520831593240086</v>
      </c>
      <c r="X105" s="1">
        <f>X$79*EXP(-($D105)*Wall_Loss_Prob_20L!W$27)</f>
        <v>13.792419705759915</v>
      </c>
      <c r="Y105" s="1">
        <f>Y$79*EXP(-($D105)*Wall_Loss_Prob_20L!X$27)</f>
        <v>13.861665850473564</v>
      </c>
      <c r="Z105" s="1">
        <f>Z$79*EXP(-($D105)*Wall_Loss_Prob_20L!Y$27)</f>
        <v>13.533725191784706</v>
      </c>
      <c r="AA105" s="1">
        <f>AA$79*EXP(-($D105)*Wall_Loss_Prob_20L!Z$27)</f>
        <v>9.0737446090132128</v>
      </c>
      <c r="AC105" s="1">
        <f t="shared" si="8"/>
        <v>177.38029696716535</v>
      </c>
      <c r="AD105" s="1">
        <f t="shared" si="11"/>
        <v>520</v>
      </c>
      <c r="AF105" s="1" t="s">
        <v>42</v>
      </c>
      <c r="AG105" s="1">
        <f>SUM($AG80:$AG104)</f>
        <v>13898.799653039237</v>
      </c>
    </row>
    <row r="106" spans="4:39" x14ac:dyDescent="0.15">
      <c r="D106" s="1">
        <f t="shared" si="9"/>
        <v>540</v>
      </c>
      <c r="E106" s="1">
        <f t="shared" si="10"/>
        <v>640</v>
      </c>
      <c r="F106" s="1">
        <f>F$79*EXP(-($D106)*Wall_Loss_Prob_20L!E$27)</f>
        <v>0.16035243207705471</v>
      </c>
      <c r="G106" s="1">
        <f>G$79*EXP(-($D106)*Wall_Loss_Prob_20L!F$27)</f>
        <v>0.58657862093091506</v>
      </c>
      <c r="H106" s="1">
        <f>H$79*EXP(-($D106)*Wall_Loss_Prob_20L!G$27)</f>
        <v>1.2090458700421181</v>
      </c>
      <c r="I106" s="1">
        <f>I$79*EXP(-($D106)*Wall_Loss_Prob_20L!H$27)</f>
        <v>1.972324508811633</v>
      </c>
      <c r="J106" s="1">
        <f>J$79*EXP(-($D106)*Wall_Loss_Prob_20L!I$27)</f>
        <v>2.8323895038378764</v>
      </c>
      <c r="K106" s="1">
        <f>K$79*EXP(-($D106)*Wall_Loss_Prob_20L!J$27)</f>
        <v>3.7543112561194394</v>
      </c>
      <c r="L106" s="1">
        <f>L$79*EXP(-($D106)*Wall_Loss_Prob_20L!K$27)</f>
        <v>4.7103555305376315</v>
      </c>
      <c r="M106" s="1">
        <f>M$79*EXP(-($D106)*Wall_Loss_Prob_20L!L$27)</f>
        <v>5.6784220035731012</v>
      </c>
      <c r="N106" s="1">
        <f>N$79*EXP(-($D106)*Wall_Loss_Prob_20L!M$27)</f>
        <v>6.6407594339692153</v>
      </c>
      <c r="O106" s="1">
        <f>O$79*EXP(-($D106)*Wall_Loss_Prob_20L!N$27)</f>
        <v>7.5829025193188544</v>
      </c>
      <c r="P106" s="1">
        <f>P$79*EXP(-($D106)*Wall_Loss_Prob_20L!O$27)</f>
        <v>8.4927806056829738</v>
      </c>
      <c r="Q106" s="1">
        <f>Q$79*EXP(-($D106)*Wall_Loss_Prob_20L!P$27)</f>
        <v>9.3599507946989657</v>
      </c>
      <c r="R106" s="1">
        <f>R$79*EXP(-($D106)*Wall_Loss_Prob_20L!Q$27)</f>
        <v>10.17490617888058</v>
      </c>
      <c r="S106" s="1">
        <f>S$79*EXP(-($D106)*Wall_Loss_Prob_20L!R$27)</f>
        <v>10.928400878919918</v>
      </c>
      <c r="T106" s="1">
        <f>T$79*EXP(-($D106)*Wall_Loss_Prob_20L!S$27)</f>
        <v>11.610710435439678</v>
      </c>
      <c r="U106" s="1">
        <f>U$79*EXP(-($D106)*Wall_Loss_Prob_20L!T$27)</f>
        <v>12.210692424359589</v>
      </c>
      <c r="V106" s="1">
        <f>V$79*EXP(-($D106)*Wall_Loss_Prob_20L!U$27)</f>
        <v>12.714383537096003</v>
      </c>
      <c r="W106" s="1">
        <f>W$79*EXP(-($D106)*Wall_Loss_Prob_20L!V$27)</f>
        <v>13.102525606239443</v>
      </c>
      <c r="X106" s="1">
        <f>X$79*EXP(-($D106)*Wall_Loss_Prob_20L!W$27)</f>
        <v>13.345269812542149</v>
      </c>
      <c r="Y106" s="1">
        <f>Y$79*EXP(-($D106)*Wall_Loss_Prob_20L!X$27)</f>
        <v>13.386283454702417</v>
      </c>
      <c r="Z106" s="1">
        <f>Z$79*EXP(-($D106)*Wall_Loss_Prob_20L!Y$27)</f>
        <v>13.031929509947213</v>
      </c>
      <c r="AA106" s="1">
        <f>AA$79*EXP(-($D106)*Wall_Loss_Prob_20L!Z$27)</f>
        <v>8.5929552061320749</v>
      </c>
      <c r="AC106" s="1">
        <f t="shared" si="8"/>
        <v>172.07823012385882</v>
      </c>
      <c r="AD106" s="1">
        <f t="shared" si="11"/>
        <v>540</v>
      </c>
      <c r="AF106" s="1" t="s">
        <v>48</v>
      </c>
      <c r="AG106" s="1">
        <f>$AG105/3</f>
        <v>4632.9332176797461</v>
      </c>
    </row>
    <row r="107" spans="4:39" x14ac:dyDescent="0.15">
      <c r="D107" s="1">
        <f t="shared" si="9"/>
        <v>560</v>
      </c>
      <c r="E107" s="1">
        <f t="shared" si="10"/>
        <v>660</v>
      </c>
      <c r="F107" s="1">
        <f>F$79*EXP(-($D107)*Wall_Loss_Prob_20L!E$27)</f>
        <v>0.15673789234680771</v>
      </c>
      <c r="G107" s="1">
        <f>G$79*EXP(-($D107)*Wall_Loss_Prob_20L!F$27)</f>
        <v>0.57332177275207952</v>
      </c>
      <c r="H107" s="1">
        <f>H$79*EXP(-($D107)*Wall_Loss_Prob_20L!G$27)</f>
        <v>1.1816014680428817</v>
      </c>
      <c r="I107" s="1">
        <f>I$79*EXP(-($D107)*Wall_Loss_Prob_20L!H$27)</f>
        <v>1.9272790775767881</v>
      </c>
      <c r="J107" s="1">
        <f>J$79*EXP(-($D107)*Wall_Loss_Prob_20L!I$27)</f>
        <v>2.767188044979747</v>
      </c>
      <c r="K107" s="1">
        <f>K$79*EXP(-($D107)*Wall_Loss_Prob_20L!J$27)</f>
        <v>3.6670451211022903</v>
      </c>
      <c r="L107" s="1">
        <f>L$79*EXP(-($D107)*Wall_Loss_Prob_20L!K$27)</f>
        <v>4.5995985503455374</v>
      </c>
      <c r="M107" s="1">
        <f>M$79*EXP(-($D107)*Wall_Loss_Prob_20L!L$27)</f>
        <v>5.5431046839718849</v>
      </c>
      <c r="N107" s="1">
        <f>N$79*EXP(-($D107)*Wall_Loss_Prob_20L!M$27)</f>
        <v>6.4800732084650035</v>
      </c>
      <c r="O107" s="1">
        <f>O$79*EXP(-($D107)*Wall_Loss_Prob_20L!N$27)</f>
        <v>7.3962278133926516</v>
      </c>
      <c r="P107" s="1">
        <f>P$79*EXP(-($D107)*Wall_Loss_Prob_20L!O$27)</f>
        <v>8.279633902297709</v>
      </c>
      <c r="Q107" s="1">
        <f>Q$79*EXP(-($D107)*Wall_Loss_Prob_20L!P$27)</f>
        <v>9.1199470907189735</v>
      </c>
      <c r="R107" s="1">
        <f>R$79*EXP(-($D107)*Wall_Loss_Prob_20L!Q$27)</f>
        <v>9.9077342751855646</v>
      </c>
      <c r="S107" s="1">
        <f>S$79*EXP(-($D107)*Wall_Loss_Prob_20L!R$27)</f>
        <v>10.633809964971304</v>
      </c>
      <c r="T107" s="1">
        <f>T$79*EXP(-($D107)*Wall_Loss_Prob_20L!S$27)</f>
        <v>11.288507585201083</v>
      </c>
      <c r="U107" s="1">
        <f>U$79*EXP(-($D107)*Wall_Loss_Prob_20L!T$27)</f>
        <v>11.860752250521402</v>
      </c>
      <c r="V107" s="1">
        <f>V$79*EXP(-($D107)*Wall_Loss_Prob_20L!U$27)</f>
        <v>12.336674130927847</v>
      </c>
      <c r="W107" s="1">
        <f>W$79*EXP(-($D107)*Wall_Loss_Prob_20L!V$27)</f>
        <v>12.69716112343208</v>
      </c>
      <c r="X107" s="1">
        <f>X$79*EXP(-($D107)*Wall_Loss_Prob_20L!W$27)</f>
        <v>12.912616507397406</v>
      </c>
      <c r="Y107" s="1">
        <f>Y$79*EXP(-($D107)*Wall_Loss_Prob_20L!X$27)</f>
        <v>12.927204180406489</v>
      </c>
      <c r="Z107" s="1">
        <f>Z$79*EXP(-($D107)*Wall_Loss_Prob_20L!Y$27)</f>
        <v>12.548739119907992</v>
      </c>
      <c r="AA107" s="1">
        <f>AA$79*EXP(-($D107)*Wall_Loss_Prob_20L!Z$27)</f>
        <v>8.1376413329118886</v>
      </c>
      <c r="AC107" s="1">
        <f t="shared" si="8"/>
        <v>166.94259909685542</v>
      </c>
      <c r="AD107" s="1">
        <f t="shared" si="11"/>
        <v>560</v>
      </c>
    </row>
    <row r="108" spans="4:39" x14ac:dyDescent="0.15">
      <c r="D108" s="1">
        <f t="shared" si="9"/>
        <v>580</v>
      </c>
      <c r="E108" s="1">
        <f t="shared" si="10"/>
        <v>680</v>
      </c>
      <c r="F108" s="1">
        <f>F$79*EXP(-($D108)*Wall_Loss_Prob_20L!E$27)</f>
        <v>0.15320482875815897</v>
      </c>
      <c r="G108" s="1">
        <f>G$79*EXP(-($D108)*Wall_Loss_Prob_20L!F$27)</f>
        <v>0.5603645332145506</v>
      </c>
      <c r="H108" s="1">
        <f>H$79*EXP(-($D108)*Wall_Loss_Prob_20L!G$27)</f>
        <v>1.1547800326487665</v>
      </c>
      <c r="I108" s="1">
        <f>I$79*EXP(-($D108)*Wall_Loss_Prob_20L!H$27)</f>
        <v>1.8832624277955368</v>
      </c>
      <c r="J108" s="1">
        <f>J$79*EXP(-($D108)*Wall_Loss_Prob_20L!I$27)</f>
        <v>2.703487520308625</v>
      </c>
      <c r="K108" s="1">
        <f>K$79*EXP(-($D108)*Wall_Loss_Prob_20L!J$27)</f>
        <v>3.5818074216093443</v>
      </c>
      <c r="L108" s="1">
        <f>L$79*EXP(-($D108)*Wall_Loss_Prob_20L!K$27)</f>
        <v>4.4914458552401504</v>
      </c>
      <c r="M108" s="1">
        <f>M$79*EXP(-($D108)*Wall_Loss_Prob_20L!L$27)</f>
        <v>5.4110119885660044</v>
      </c>
      <c r="N108" s="1">
        <f>N$79*EXP(-($D108)*Wall_Loss_Prob_20L!M$27)</f>
        <v>6.3232751019814435</v>
      </c>
      <c r="O108" s="1">
        <f>O$79*EXP(-($D108)*Wall_Loss_Prob_20L!N$27)</f>
        <v>7.2141486361236948</v>
      </c>
      <c r="P108" s="1">
        <f>P$79*EXP(-($D108)*Wall_Loss_Prob_20L!O$27)</f>
        <v>8.0718366267704571</v>
      </c>
      <c r="Q108" s="1">
        <f>Q$79*EXP(-($D108)*Wall_Loss_Prob_20L!P$27)</f>
        <v>8.8860974551937808</v>
      </c>
      <c r="R108" s="1">
        <f>R$79*EXP(-($D108)*Wall_Loss_Prob_20L!Q$27)</f>
        <v>9.6475777507843841</v>
      </c>
      <c r="S108" s="1">
        <f>S$79*EXP(-($D108)*Wall_Loss_Prob_20L!R$27)</f>
        <v>10.347160176860093</v>
      </c>
      <c r="T108" s="1">
        <f>T$79*EXP(-($D108)*Wall_Loss_Prob_20L!S$27)</f>
        <v>10.975246020448779</v>
      </c>
      <c r="U108" s="1">
        <f>U$79*EXP(-($D108)*Wall_Loss_Prob_20L!T$27)</f>
        <v>11.520840838444638</v>
      </c>
      <c r="V108" s="1">
        <f>V$79*EXP(-($D108)*Wall_Loss_Prob_20L!U$27)</f>
        <v>11.97018543358066</v>
      </c>
      <c r="W108" s="1">
        <f>W$79*EXP(-($D108)*Wall_Loss_Prob_20L!V$27)</f>
        <v>12.304337761997793</v>
      </c>
      <c r="X108" s="1">
        <f>X$79*EXP(-($D108)*Wall_Loss_Prob_20L!W$27)</f>
        <v>12.493989811312057</v>
      </c>
      <c r="Y108" s="1">
        <f>Y$79*EXP(-($D108)*Wall_Loss_Prob_20L!X$27)</f>
        <v>12.483868916074281</v>
      </c>
      <c r="Z108" s="1">
        <f>Z$79*EXP(-($D108)*Wall_Loss_Prob_20L!Y$27)</f>
        <v>12.08346418535432</v>
      </c>
      <c r="AA108" s="1">
        <f>AA$79*EXP(-($D108)*Wall_Loss_Prob_20L!Z$27)</f>
        <v>7.7064531205585025</v>
      </c>
      <c r="AC108" s="1">
        <f t="shared" si="8"/>
        <v>161.96784644362603</v>
      </c>
      <c r="AD108" s="1">
        <f t="shared" si="11"/>
        <v>580</v>
      </c>
    </row>
    <row r="109" spans="4:39" x14ac:dyDescent="0.15">
      <c r="D109" s="1">
        <f t="shared" si="9"/>
        <v>600</v>
      </c>
      <c r="E109" s="1">
        <f t="shared" si="10"/>
        <v>700</v>
      </c>
      <c r="F109" s="1">
        <f>F$79*EXP(-($D109)*Wall_Loss_Prob_20L!E$27)</f>
        <v>0.14975140473933304</v>
      </c>
      <c r="G109" s="1">
        <f>G$79*EXP(-($D109)*Wall_Loss_Prob_20L!F$27)</f>
        <v>0.54770013107551607</v>
      </c>
      <c r="H109" s="1">
        <f>H$79*EXP(-($D109)*Wall_Loss_Prob_20L!G$27)</f>
        <v>1.1285674230017895</v>
      </c>
      <c r="I109" s="1">
        <f>I$79*EXP(-($D109)*Wall_Loss_Prob_20L!H$27)</f>
        <v>1.840251063382921</v>
      </c>
      <c r="J109" s="1">
        <f>J$79*EXP(-($D109)*Wall_Loss_Prob_20L!I$27)</f>
        <v>2.6412533783976975</v>
      </c>
      <c r="K109" s="1">
        <f>K$79*EXP(-($D109)*Wall_Loss_Prob_20L!J$27)</f>
        <v>3.4985510081859483</v>
      </c>
      <c r="L109" s="1">
        <f>L$79*EXP(-($D109)*Wall_Loss_Prob_20L!K$27)</f>
        <v>4.3858362093444994</v>
      </c>
      <c r="M109" s="1">
        <f>M$79*EXP(-($D109)*Wall_Loss_Prob_20L!L$27)</f>
        <v>5.2820670742637441</v>
      </c>
      <c r="N109" s="1">
        <f>N$79*EXP(-($D109)*Wall_Loss_Prob_20L!M$27)</f>
        <v>6.1702710338375617</v>
      </c>
      <c r="O109" s="1">
        <f>O$79*EXP(-($D109)*Wall_Loss_Prob_20L!N$27)</f>
        <v>7.0365518555076516</v>
      </c>
      <c r="P109" s="1">
        <f>P$79*EXP(-($D109)*Wall_Loss_Prob_20L!O$27)</f>
        <v>7.8692545223758996</v>
      </c>
      <c r="Q109" s="1">
        <f>Q$79*EXP(-($D109)*Wall_Loss_Prob_20L!P$27)</f>
        <v>8.6582440882314735</v>
      </c>
      <c r="R109" s="1">
        <f>R$79*EXP(-($D109)*Wall_Loss_Prob_20L!Q$27)</f>
        <v>9.3942523963872269</v>
      </c>
      <c r="S109" s="1">
        <f>S$79*EXP(-($D109)*Wall_Loss_Prob_20L!R$27)</f>
        <v>10.068237450008665</v>
      </c>
      <c r="T109" s="1">
        <f>T$79*EXP(-($D109)*Wall_Loss_Prob_20L!S$27)</f>
        <v>10.670677616170554</v>
      </c>
      <c r="U109" s="1">
        <f>U$79*EXP(-($D109)*Wall_Loss_Prob_20L!T$27)</f>
        <v>11.190670778823401</v>
      </c>
      <c r="V109" s="1">
        <f>V$79*EXP(-($D109)*Wall_Loss_Prob_20L!U$27)</f>
        <v>11.614584108620699</v>
      </c>
      <c r="W109" s="1">
        <f>W$79*EXP(-($D109)*Wall_Loss_Prob_20L!V$27)</f>
        <v>11.923667526115622</v>
      </c>
      <c r="X109" s="1">
        <f>X$79*EXP(-($D109)*Wall_Loss_Prob_20L!W$27)</f>
        <v>12.088934981980044</v>
      </c>
      <c r="Y109" s="1">
        <f>Y$79*EXP(-($D109)*Wall_Loss_Prob_20L!X$27)</f>
        <v>12.055737724785063</v>
      </c>
      <c r="Z109" s="1">
        <f>Z$79*EXP(-($D109)*Wall_Loss_Prob_20L!Y$27)</f>
        <v>11.635440447327673</v>
      </c>
      <c r="AA109" s="1">
        <f>AA$79*EXP(-($D109)*Wall_Loss_Prob_20L!Z$27)</f>
        <v>7.298112225611523</v>
      </c>
      <c r="AC109" s="1">
        <f t="shared" si="8"/>
        <v>157.14861444817453</v>
      </c>
      <c r="AD109" s="1">
        <f t="shared" si="11"/>
        <v>600</v>
      </c>
    </row>
    <row r="110" spans="4:39" x14ac:dyDescent="0.15">
      <c r="D110" s="1">
        <f t="shared" si="9"/>
        <v>620</v>
      </c>
      <c r="E110" s="1">
        <f t="shared" si="10"/>
        <v>720</v>
      </c>
      <c r="F110" s="1">
        <f>F$79*EXP(-($D110)*Wall_Loss_Prob_20L!E$27)</f>
        <v>0.14637582511712618</v>
      </c>
      <c r="G110" s="1">
        <f>G$79*EXP(-($D110)*Wall_Loss_Prob_20L!F$27)</f>
        <v>0.53532194812422917</v>
      </c>
      <c r="H110" s="1">
        <f>H$79*EXP(-($D110)*Wall_Loss_Prob_20L!G$27)</f>
        <v>1.1029498192304585</v>
      </c>
      <c r="I110" s="1">
        <f>I$79*EXP(-($D110)*Wall_Loss_Prob_20L!H$27)</f>
        <v>1.7982220248752507</v>
      </c>
      <c r="J110" s="1">
        <f>J$79*EXP(-($D110)*Wall_Loss_Prob_20L!I$27)</f>
        <v>2.5804518631922</v>
      </c>
      <c r="K110" s="1">
        <f>K$79*EXP(-($D110)*Wall_Loss_Prob_20L!J$27)</f>
        <v>3.4172298273309778</v>
      </c>
      <c r="L110" s="1">
        <f>L$79*EXP(-($D110)*Wall_Loss_Prob_20L!K$27)</f>
        <v>4.2827098166518658</v>
      </c>
      <c r="M110" s="1">
        <f>M$79*EXP(-($D110)*Wall_Loss_Prob_20L!L$27)</f>
        <v>5.1561949291513427</v>
      </c>
      <c r="N110" s="1">
        <f>N$79*EXP(-($D110)*Wall_Loss_Prob_20L!M$27)</f>
        <v>6.0209691998193522</v>
      </c>
      <c r="O110" s="1">
        <f>O$79*EXP(-($D110)*Wall_Loss_Prob_20L!N$27)</f>
        <v>6.863327124606144</v>
      </c>
      <c r="P110" s="1">
        <f>P$79*EXP(-($D110)*Wall_Loss_Prob_20L!O$27)</f>
        <v>7.671756701883325</v>
      </c>
      <c r="Q110" s="1">
        <f>Q$79*EXP(-($D110)*Wall_Loss_Prob_20L!P$27)</f>
        <v>8.4362332361749317</v>
      </c>
      <c r="R110" s="1">
        <f>R$79*EXP(-($D110)*Wall_Loss_Prob_20L!Q$27)</f>
        <v>9.1475788396576476</v>
      </c>
      <c r="S110" s="1">
        <f>S$79*EXP(-($D110)*Wall_Loss_Prob_20L!R$27)</f>
        <v>9.7968334902609104</v>
      </c>
      <c r="T110" s="1">
        <f>T$79*EXP(-($D110)*Wall_Loss_Prob_20L!S$27)</f>
        <v>10.374561132943738</v>
      </c>
      <c r="U110" s="1">
        <f>U$79*EXP(-($D110)*Wall_Loss_Prob_20L!T$27)</f>
        <v>10.86996289907245</v>
      </c>
      <c r="V110" s="1">
        <f>V$79*EXP(-($D110)*Wall_Loss_Prob_20L!U$27)</f>
        <v>11.269546722123923</v>
      </c>
      <c r="W110" s="1">
        <f>W$79*EXP(-($D110)*Wall_Loss_Prob_20L!V$27)</f>
        <v>11.554774423736252</v>
      </c>
      <c r="X110" s="1">
        <f>X$79*EXP(-($D110)*Wall_Loss_Prob_20L!W$27)</f>
        <v>11.697012019829213</v>
      </c>
      <c r="Y110" s="1">
        <f>Y$79*EXP(-($D110)*Wall_Loss_Prob_20L!X$27)</f>
        <v>11.642289186621008</v>
      </c>
      <c r="Z110" s="1">
        <f>Z$79*EXP(-($D110)*Wall_Loss_Prob_20L!Y$27)</f>
        <v>11.204028275881297</v>
      </c>
      <c r="AA110" s="1">
        <f>AA$79*EXP(-($D110)*Wall_Loss_Prob_20L!Z$27)</f>
        <v>6.9114080400401265</v>
      </c>
      <c r="AC110" s="1">
        <f t="shared" ref="AC110:AC139" si="12">SUM(F110:AA110)</f>
        <v>152.47973734632376</v>
      </c>
      <c r="AD110" s="1">
        <f t="shared" si="11"/>
        <v>620</v>
      </c>
    </row>
    <row r="111" spans="4:39" x14ac:dyDescent="0.15">
      <c r="D111" s="1">
        <f t="shared" si="9"/>
        <v>640</v>
      </c>
      <c r="E111" s="1">
        <f t="shared" si="10"/>
        <v>740</v>
      </c>
      <c r="F111" s="1">
        <f>F$79*EXP(-($D111)*Wall_Loss_Prob_20L!E$27)</f>
        <v>0.14307633518373186</v>
      </c>
      <c r="G111" s="1">
        <f>G$79*EXP(-($D111)*Wall_Loss_Prob_20L!F$27)</f>
        <v>0.52322351572343906</v>
      </c>
      <c r="H111" s="1">
        <f>H$79*EXP(-($D111)*Wall_Loss_Prob_20L!G$27)</f>
        <v>1.0779137151636284</v>
      </c>
      <c r="I111" s="1">
        <f>I$79*EXP(-($D111)*Wall_Loss_Prob_20L!H$27)</f>
        <v>1.7571528771743448</v>
      </c>
      <c r="J111" s="1">
        <f>J$79*EXP(-($D111)*Wall_Loss_Prob_20L!I$27)</f>
        <v>2.5210499956999883</v>
      </c>
      <c r="K111" s="1">
        <f>K$79*EXP(-($D111)*Wall_Loss_Prob_20L!J$27)</f>
        <v>3.3377988960222265</v>
      </c>
      <c r="L111" s="1">
        <f>L$79*EXP(-($D111)*Wall_Loss_Prob_20L!K$27)</f>
        <v>4.1820082871693858</v>
      </c>
      <c r="M111" s="1">
        <f>M$79*EXP(-($D111)*Wall_Loss_Prob_20L!L$27)</f>
        <v>5.0333223288558537</v>
      </c>
      <c r="N111" s="1">
        <f>N$79*EXP(-($D111)*Wall_Loss_Prob_20L!M$27)</f>
        <v>5.8752800170961921</v>
      </c>
      <c r="O111" s="1">
        <f>O$79*EXP(-($D111)*Wall_Loss_Prob_20L!N$27)</f>
        <v>6.6943668129844296</v>
      </c>
      <c r="P111" s="1">
        <f>P$79*EXP(-($D111)*Wall_Loss_Prob_20L!O$27)</f>
        <v>7.4792155629910724</v>
      </c>
      <c r="Q111" s="1">
        <f>Q$79*EXP(-($D111)*Wall_Loss_Prob_20L!P$27)</f>
        <v>8.2199150878500706</v>
      </c>
      <c r="R111" s="1">
        <f>R$79*EXP(-($D111)*Wall_Loss_Prob_20L!Q$27)</f>
        <v>8.9073824182042127</v>
      </c>
      <c r="S111" s="1">
        <f>S$79*EXP(-($D111)*Wall_Loss_Prob_20L!R$27)</f>
        <v>9.5327456183321502</v>
      </c>
      <c r="T111" s="1">
        <f>T$79*EXP(-($D111)*Wall_Loss_Prob_20L!S$27)</f>
        <v>10.08666202585672</v>
      </c>
      <c r="U111" s="1">
        <f>U$79*EXP(-($D111)*Wall_Loss_Prob_20L!T$27)</f>
        <v>10.558446027275105</v>
      </c>
      <c r="V111" s="1">
        <f>V$79*EXP(-($D111)*Wall_Loss_Prob_20L!U$27)</f>
        <v>10.934759448499651</v>
      </c>
      <c r="W111" s="1">
        <f>W$79*EXP(-($D111)*Wall_Loss_Prob_20L!V$27)</f>
        <v>11.197294095210651</v>
      </c>
      <c r="X111" s="1">
        <f>X$79*EXP(-($D111)*Wall_Loss_Prob_20L!W$27)</f>
        <v>11.317795190062258</v>
      </c>
      <c r="Y111" s="1">
        <f>Y$79*EXP(-($D111)*Wall_Loss_Prob_20L!X$27)</f>
        <v>11.243019763631178</v>
      </c>
      <c r="Z111" s="1">
        <f>Z$79*EXP(-($D111)*Wall_Loss_Prob_20L!Y$27)</f>
        <v>10.788611756899876</v>
      </c>
      <c r="AA111" s="1">
        <f>AA$79*EXP(-($D111)*Wall_Loss_Prob_20L!Z$27)</f>
        <v>6.5451941021541069</v>
      </c>
      <c r="AC111" s="1">
        <f t="shared" si="12"/>
        <v>147.95623387804028</v>
      </c>
      <c r="AD111" s="1">
        <f t="shared" si="11"/>
        <v>640</v>
      </c>
    </row>
    <row r="112" spans="4:39" x14ac:dyDescent="0.15">
      <c r="D112" s="1">
        <f t="shared" si="9"/>
        <v>660</v>
      </c>
      <c r="E112" s="1">
        <f t="shared" si="10"/>
        <v>760</v>
      </c>
      <c r="F112" s="1">
        <f>F$79*EXP(-($D112)*Wall_Loss_Prob_20L!E$27)</f>
        <v>0.13985121978460138</v>
      </c>
      <c r="G112" s="1">
        <f>G$79*EXP(-($D112)*Wall_Loss_Prob_20L!F$27)</f>
        <v>0.5113985114289864</v>
      </c>
      <c r="H112" s="1">
        <f>H$79*EXP(-($D112)*Wall_Loss_Prob_20L!G$27)</f>
        <v>1.0534459112097467</v>
      </c>
      <c r="I112" s="1">
        <f>I$79*EXP(-($D112)*Wall_Loss_Prob_20L!H$27)</f>
        <v>1.717021697571675</v>
      </c>
      <c r="J112" s="1">
        <f>J$79*EXP(-($D112)*Wall_Loss_Prob_20L!I$27)</f>
        <v>2.4630155561036018</v>
      </c>
      <c r="K112" s="1">
        <f>K$79*EXP(-($D112)*Wall_Loss_Prob_20L!J$27)</f>
        <v>3.2602142768339286</v>
      </c>
      <c r="L112" s="1">
        <f>L$79*EXP(-($D112)*Wall_Loss_Prob_20L!K$27)</f>
        <v>4.0836746038577303</v>
      </c>
      <c r="M112" s="1">
        <f>M$79*EXP(-($D112)*Wall_Loss_Prob_20L!L$27)</f>
        <v>4.9133777939478884</v>
      </c>
      <c r="N112" s="1">
        <f>N$79*EXP(-($D112)*Wall_Loss_Prob_20L!M$27)</f>
        <v>5.7331160704701016</v>
      </c>
      <c r="O112" s="1">
        <f>O$79*EXP(-($D112)*Wall_Loss_Prob_20L!N$27)</f>
        <v>6.5295659398369459</v>
      </c>
      <c r="P112" s="1">
        <f>P$79*EXP(-($D112)*Wall_Loss_Prob_20L!O$27)</f>
        <v>7.2915067058833598</v>
      </c>
      <c r="Q112" s="1">
        <f>Q$79*EXP(-($D112)*Wall_Loss_Prob_20L!P$27)</f>
        <v>8.009143673474437</v>
      </c>
      <c r="R112" s="1">
        <f>R$79*EXP(-($D112)*Wall_Loss_Prob_20L!Q$27)</f>
        <v>8.6734930559071195</v>
      </c>
      <c r="S112" s="1">
        <f>S$79*EXP(-($D112)*Wall_Loss_Prob_20L!R$27)</f>
        <v>9.2757766184521184</v>
      </c>
      <c r="T112" s="1">
        <f>T$79*EXP(-($D112)*Wall_Loss_Prob_20L!S$27)</f>
        <v>9.806752258733038</v>
      </c>
      <c r="U112" s="1">
        <f>U$79*EXP(-($D112)*Wall_Loss_Prob_20L!T$27)</f>
        <v>10.255856762896059</v>
      </c>
      <c r="V112" s="1">
        <f>V$79*EXP(-($D112)*Wall_Loss_Prob_20L!U$27)</f>
        <v>10.609917785053357</v>
      </c>
      <c r="W112" s="1">
        <f>W$79*EXP(-($D112)*Wall_Loss_Prob_20L!V$27)</f>
        <v>10.850873453408161</v>
      </c>
      <c r="X112" s="1">
        <f>X$79*EXP(-($D112)*Wall_Loss_Prob_20L!W$27)</f>
        <v>10.95087256019308</v>
      </c>
      <c r="Y112" s="1">
        <f>Y$79*EXP(-($D112)*Wall_Loss_Prob_20L!X$27)</f>
        <v>10.857443186573903</v>
      </c>
      <c r="Z112" s="1">
        <f>Z$79*EXP(-($D112)*Wall_Loss_Prob_20L!Y$27)</f>
        <v>10.388597812777544</v>
      </c>
      <c r="AA112" s="1">
        <f>AA$79*EXP(-($D112)*Wall_Loss_Prob_20L!Z$27)</f>
        <v>6.1983846976894998</v>
      </c>
      <c r="AC112" s="1">
        <f t="shared" si="12"/>
        <v>143.57330015208686</v>
      </c>
      <c r="AD112" s="1">
        <f t="shared" si="11"/>
        <v>660</v>
      </c>
    </row>
    <row r="113" spans="4:36" x14ac:dyDescent="0.15">
      <c r="D113" s="1">
        <f t="shared" si="9"/>
        <v>680</v>
      </c>
      <c r="E113" s="1">
        <f t="shared" si="10"/>
        <v>780</v>
      </c>
      <c r="F113" s="1">
        <f>F$79*EXP(-($D113)*Wall_Loss_Prob_20L!E$27)</f>
        <v>0.13669880242686502</v>
      </c>
      <c r="G113" s="1">
        <f>G$79*EXP(-($D113)*Wall_Loss_Prob_20L!F$27)</f>
        <v>0.49984075568579672</v>
      </c>
      <c r="H113" s="1">
        <f>H$79*EXP(-($D113)*Wall_Loss_Prob_20L!G$27)</f>
        <v>1.0295335073977352</v>
      </c>
      <c r="I113" s="1">
        <f>I$79*EXP(-($D113)*Wall_Loss_Prob_20L!H$27)</f>
        <v>1.6778070640460274</v>
      </c>
      <c r="J113" s="1">
        <f>J$79*EXP(-($D113)*Wall_Loss_Prob_20L!I$27)</f>
        <v>2.4063170662840982</v>
      </c>
      <c r="K113" s="1">
        <f>K$79*EXP(-($D113)*Wall_Loss_Prob_20L!J$27)</f>
        <v>3.1844330536326586</v>
      </c>
      <c r="L113" s="1">
        <f>L$79*EXP(-($D113)*Wall_Loss_Prob_20L!K$27)</f>
        <v>3.9876530903481524</v>
      </c>
      <c r="M113" s="1">
        <f>M$79*EXP(-($D113)*Wall_Loss_Prob_20L!L$27)</f>
        <v>4.7962915483594468</v>
      </c>
      <c r="N113" s="1">
        <f>N$79*EXP(-($D113)*Wall_Loss_Prob_20L!M$27)</f>
        <v>5.5943920599256103</v>
      </c>
      <c r="O113" s="1">
        <f>O$79*EXP(-($D113)*Wall_Loss_Prob_20L!N$27)</f>
        <v>6.3688221087591455</v>
      </c>
      <c r="P113" s="1">
        <f>P$79*EXP(-($D113)*Wall_Loss_Prob_20L!O$27)</f>
        <v>7.1085088528562146</v>
      </c>
      <c r="Q113" s="1">
        <f>Q$79*EXP(-($D113)*Wall_Loss_Prob_20L!P$27)</f>
        <v>7.803776766157954</v>
      </c>
      <c r="R113" s="1">
        <f>R$79*EXP(-($D113)*Wall_Loss_Prob_20L!Q$27)</f>
        <v>8.4457451424922425</v>
      </c>
      <c r="S113" s="1">
        <f>S$79*EXP(-($D113)*Wall_Loss_Prob_20L!R$27)</f>
        <v>9.025734591087998</v>
      </c>
      <c r="T113" s="1">
        <f>T$79*EXP(-($D113)*Wall_Loss_Prob_20L!S$27)</f>
        <v>9.5346101235108112</v>
      </c>
      <c r="U113" s="1">
        <f>U$79*EXP(-($D113)*Wall_Loss_Prob_20L!T$27)</f>
        <v>9.9619392540652179</v>
      </c>
      <c r="V113" s="1">
        <f>V$79*EXP(-($D113)*Wall_Loss_Prob_20L!U$27)</f>
        <v>10.294726275029049</v>
      </c>
      <c r="W113" s="1">
        <f>W$79*EXP(-($D113)*Wall_Loss_Prob_20L!V$27)</f>
        <v>10.515170334968587</v>
      </c>
      <c r="X113" s="1">
        <f>X$79*EXP(-($D113)*Wall_Loss_Prob_20L!W$27)</f>
        <v>10.595845552576222</v>
      </c>
      <c r="Y113" s="1">
        <f>Y$79*EXP(-($D113)*Wall_Loss_Prob_20L!X$27)</f>
        <v>10.485089862690664</v>
      </c>
      <c r="Z113" s="1">
        <f>Z$79*EXP(-($D113)*Wall_Loss_Prob_20L!Y$27)</f>
        <v>10.003415355698943</v>
      </c>
      <c r="AA113" s="1">
        <f>AA$79*EXP(-($D113)*Wall_Loss_Prob_20L!Z$27)</f>
        <v>5.8699516409921051</v>
      </c>
      <c r="AC113" s="1">
        <f t="shared" si="12"/>
        <v>139.32630280899153</v>
      </c>
      <c r="AD113" s="1">
        <f t="shared" si="11"/>
        <v>680</v>
      </c>
      <c r="AG113" s="1">
        <f>AC81</f>
        <v>373.47124424010332</v>
      </c>
      <c r="AH113" s="1">
        <f>AD81</f>
        <v>40</v>
      </c>
      <c r="AI113" s="1">
        <f>AE81</f>
        <v>159.56465281574631</v>
      </c>
      <c r="AJ113" s="1">
        <f>AF81</f>
        <v>4.3279439246791354</v>
      </c>
    </row>
    <row r="114" spans="4:36" x14ac:dyDescent="0.15">
      <c r="D114" s="1">
        <f t="shared" si="9"/>
        <v>700</v>
      </c>
      <c r="E114" s="1">
        <f t="shared" si="10"/>
        <v>800</v>
      </c>
      <c r="F114" s="1">
        <f>F$79*EXP(-($D114)*Wall_Loss_Prob_20L!E$27)</f>
        <v>0.13361744440785067</v>
      </c>
      <c r="G114" s="1">
        <f>G$79*EXP(-($D114)*Wall_Loss_Prob_20L!F$27)</f>
        <v>0.48854420859854536</v>
      </c>
      <c r="H114" s="1">
        <f>H$79*EXP(-($D114)*Wall_Loss_Prob_20L!G$27)</f>
        <v>1.0061638965758373</v>
      </c>
      <c r="I114" s="1">
        <f>I$79*EXP(-($D114)*Wall_Loss_Prob_20L!H$27)</f>
        <v>1.6394880438284265</v>
      </c>
      <c r="J114" s="1">
        <f>J$79*EXP(-($D114)*Wall_Loss_Prob_20L!I$27)</f>
        <v>2.350923772747195</v>
      </c>
      <c r="K114" s="1">
        <f>K$79*EXP(-($D114)*Wall_Loss_Prob_20L!J$27)</f>
        <v>3.1104133078381611</v>
      </c>
      <c r="L114" s="1">
        <f>L$79*EXP(-($D114)*Wall_Loss_Prob_20L!K$27)</f>
        <v>3.8938893794186242</v>
      </c>
      <c r="M114" s="1">
        <f>M$79*EXP(-($D114)*Wall_Loss_Prob_20L!L$27)</f>
        <v>4.6819954787926594</v>
      </c>
      <c r="N114" s="1">
        <f>N$79*EXP(-($D114)*Wall_Loss_Prob_20L!M$27)</f>
        <v>5.4590247494487611</v>
      </c>
      <c r="O114" s="1">
        <f>O$79*EXP(-($D114)*Wall_Loss_Prob_20L!N$27)</f>
        <v>6.2120354441251244</v>
      </c>
      <c r="P114" s="1">
        <f>P$79*EXP(-($D114)*Wall_Loss_Prob_20L!O$27)</f>
        <v>6.9301037699605859</v>
      </c>
      <c r="Q114" s="1">
        <f>Q$79*EXP(-($D114)*Wall_Loss_Prob_20L!P$27)</f>
        <v>7.6036757859293358</v>
      </c>
      <c r="R114" s="1">
        <f>R$79*EXP(-($D114)*Wall_Loss_Prob_20L!Q$27)</f>
        <v>8.2239774162672887</v>
      </c>
      <c r="S114" s="1">
        <f>S$79*EXP(-($D114)*Wall_Loss_Prob_20L!R$27)</f>
        <v>8.7824328096375162</v>
      </c>
      <c r="T114" s="1">
        <f>T$79*EXP(-($D114)*Wall_Loss_Prob_20L!S$27)</f>
        <v>9.2700200646344868</v>
      </c>
      <c r="U114" s="1">
        <f>U$79*EXP(-($D114)*Wall_Loss_Prob_20L!T$27)</f>
        <v>9.6764449812442521</v>
      </c>
      <c r="V114" s="1">
        <f>V$79*EXP(-($D114)*Wall_Loss_Prob_20L!U$27)</f>
        <v>9.9888982388792869</v>
      </c>
      <c r="W114" s="1">
        <f>W$79*EXP(-($D114)*Wall_Loss_Prob_20L!V$27)</f>
        <v>10.189853162343788</v>
      </c>
      <c r="X114" s="1">
        <f>X$79*EXP(-($D114)*Wall_Loss_Prob_20L!W$27)</f>
        <v>10.252328511443274</v>
      </c>
      <c r="Y114" s="1">
        <f>Y$79*EXP(-($D114)*Wall_Loss_Prob_20L!X$27)</f>
        <v>10.125506303790248</v>
      </c>
      <c r="Z114" s="1">
        <f>Z$79*EXP(-($D114)*Wall_Loss_Prob_20L!Y$27)</f>
        <v>9.6325144723144032</v>
      </c>
      <c r="AA114" s="1">
        <f>AA$79*EXP(-($D114)*Wall_Loss_Prob_20L!Z$27)</f>
        <v>5.5589212267560288</v>
      </c>
      <c r="AC114" s="1">
        <f t="shared" si="12"/>
        <v>135.2107724689817</v>
      </c>
      <c r="AD114" s="1">
        <f t="shared" si="11"/>
        <v>700</v>
      </c>
      <c r="AG114" s="1">
        <f>AC83</f>
        <v>350.53805090111695</v>
      </c>
      <c r="AH114" s="1">
        <f>AD83</f>
        <v>80</v>
      </c>
      <c r="AI114" s="1">
        <f>AE83</f>
        <v>115.04006888793211</v>
      </c>
      <c r="AJ114" s="1">
        <f>AF83</f>
        <v>3.73051124061673</v>
      </c>
    </row>
    <row r="115" spans="4:36" x14ac:dyDescent="0.15">
      <c r="D115" s="1">
        <f t="shared" si="9"/>
        <v>720</v>
      </c>
      <c r="E115" s="1">
        <f t="shared" si="10"/>
        <v>820</v>
      </c>
      <c r="F115" s="1">
        <f>F$79*EXP(-($D115)*Wall_Loss_Prob_20L!E$27)</f>
        <v>0.13060554396324647</v>
      </c>
      <c r="G115" s="1">
        <f>G$79*EXP(-($D115)*Wall_Loss_Prob_20L!F$27)</f>
        <v>0.47750296677530635</v>
      </c>
      <c r="H115" s="1">
        <f>H$79*EXP(-($D115)*Wall_Loss_Prob_20L!G$27)</f>
        <v>0.98332475776484818</v>
      </c>
      <c r="I115" s="1">
        <f>I$79*EXP(-($D115)*Wall_Loss_Prob_20L!H$27)</f>
        <v>1.6020441822282274</v>
      </c>
      <c r="J115" s="1">
        <f>J$79*EXP(-($D115)*Wall_Loss_Prob_20L!I$27)</f>
        <v>2.2968056299424449</v>
      </c>
      <c r="K115" s="1">
        <f>K$79*EXP(-($D115)*Wall_Loss_Prob_20L!J$27)</f>
        <v>3.0381140952359798</v>
      </c>
      <c r="L115" s="1">
        <f>L$79*EXP(-($D115)*Wall_Loss_Prob_20L!K$27)</f>
        <v>3.8023303822111987</v>
      </c>
      <c r="M115" s="1">
        <f>M$79*EXP(-($D115)*Wall_Loss_Prob_20L!L$27)</f>
        <v>4.5704230950958191</v>
      </c>
      <c r="N115" s="1">
        <f>N$79*EXP(-($D115)*Wall_Loss_Prob_20L!M$27)</f>
        <v>5.3269329170845374</v>
      </c>
      <c r="O115" s="1">
        <f>O$79*EXP(-($D115)*Wall_Loss_Prob_20L!N$27)</f>
        <v>6.0591085290314863</v>
      </c>
      <c r="P115" s="1">
        <f>P$79*EXP(-($D115)*Wall_Loss_Prob_20L!O$27)</f>
        <v>6.7561761906120186</v>
      </c>
      <c r="Q115" s="1">
        <f>Q$79*EXP(-($D115)*Wall_Loss_Prob_20L!P$27)</f>
        <v>7.4087057062234081</v>
      </c>
      <c r="R115" s="1">
        <f>R$79*EXP(-($D115)*Wall_Loss_Prob_20L!Q$27)</f>
        <v>8.008032849937079</v>
      </c>
      <c r="S115" s="1">
        <f>S$79*EXP(-($D115)*Wall_Loss_Prob_20L!R$27)</f>
        <v>8.5456895809851012</v>
      </c>
      <c r="T115" s="1">
        <f>T$79*EXP(-($D115)*Wall_Loss_Prob_20L!S$27)</f>
        <v>9.0127725083198094</v>
      </c>
      <c r="U115" s="1">
        <f>U$79*EXP(-($D115)*Wall_Loss_Prob_20L!T$27)</f>
        <v>9.399132547092929</v>
      </c>
      <c r="V115" s="1">
        <f>V$79*EXP(-($D115)*Wall_Loss_Prob_20L!U$27)</f>
        <v>9.6921555135184185</v>
      </c>
      <c r="W115" s="1">
        <f>W$79*EXP(-($D115)*Wall_Loss_Prob_20L!V$27)</f>
        <v>9.8746006162949982</v>
      </c>
      <c r="X115" s="1">
        <f>X$79*EXP(-($D115)*Wall_Loss_Prob_20L!W$27)</f>
        <v>9.9199482839759465</v>
      </c>
      <c r="Y115" s="1">
        <f>Y$79*EXP(-($D115)*Wall_Loss_Prob_20L!X$27)</f>
        <v>9.7782545739465956</v>
      </c>
      <c r="Z115" s="1">
        <f>Z$79*EXP(-($D115)*Wall_Loss_Prob_20L!Y$27)</f>
        <v>9.2753656386452654</v>
      </c>
      <c r="AA115" s="1">
        <f>AA$79*EXP(-($D115)*Wall_Loss_Prob_20L!Z$27)</f>
        <v>5.2643713432800849</v>
      </c>
      <c r="AC115" s="1">
        <f t="shared" si="12"/>
        <v>131.22239745216476</v>
      </c>
      <c r="AD115" s="1">
        <f t="shared" si="11"/>
        <v>720</v>
      </c>
      <c r="AG115" s="1">
        <f>AC87</f>
        <v>309.05259448786489</v>
      </c>
      <c r="AH115" s="1">
        <f>AD87</f>
        <v>160</v>
      </c>
      <c r="AI115" s="1">
        <f>AE87</f>
        <v>69.323840920249694</v>
      </c>
      <c r="AJ115" s="1">
        <f>AF87</f>
        <v>2.979974575690981</v>
      </c>
    </row>
    <row r="116" spans="4:36" x14ac:dyDescent="0.15">
      <c r="D116" s="1">
        <f t="shared" si="9"/>
        <v>740</v>
      </c>
      <c r="E116" s="1">
        <f t="shared" si="10"/>
        <v>840</v>
      </c>
      <c r="F116" s="1">
        <f>F$79*EXP(-($D116)*Wall_Loss_Prob_20L!E$27)</f>
        <v>0.12766153543446518</v>
      </c>
      <c r="G116" s="1">
        <f>G$79*EXP(-($D116)*Wall_Loss_Prob_20L!F$27)</f>
        <v>0.46671126024253556</v>
      </c>
      <c r="H116" s="1">
        <f>H$79*EXP(-($D116)*Wall_Loss_Prob_20L!G$27)</f>
        <v>0.96100404966221853</v>
      </c>
      <c r="I116" s="1">
        <f>I$79*EXP(-($D116)*Wall_Loss_Prob_20L!H$27)</f>
        <v>1.5654554917144003</v>
      </c>
      <c r="J116" s="1">
        <f>J$79*EXP(-($D116)*Wall_Loss_Prob_20L!I$27)</f>
        <v>2.2439332839664083</v>
      </c>
      <c r="K116" s="1">
        <f>K$79*EXP(-($D116)*Wall_Loss_Prob_20L!J$27)</f>
        <v>2.9674954233290558</v>
      </c>
      <c r="L116" s="1">
        <f>L$79*EXP(-($D116)*Wall_Loss_Prob_20L!K$27)</f>
        <v>3.7129242581731905</v>
      </c>
      <c r="M116" s="1">
        <f>M$79*EXP(-($D116)*Wall_Loss_Prob_20L!L$27)</f>
        <v>4.4615094915836631</v>
      </c>
      <c r="N116" s="1">
        <f>N$79*EXP(-($D116)*Wall_Loss_Prob_20L!M$27)</f>
        <v>5.1980373062027505</v>
      </c>
      <c r="O116" s="1">
        <f>O$79*EXP(-($D116)*Wall_Loss_Prob_20L!N$27)</f>
        <v>5.9099463447688958</v>
      </c>
      <c r="P116" s="1">
        <f>P$79*EXP(-($D116)*Wall_Loss_Prob_20L!O$27)</f>
        <v>6.5866137411175227</v>
      </c>
      <c r="Q116" s="1">
        <f>Q$79*EXP(-($D116)*Wall_Loss_Prob_20L!P$27)</f>
        <v>7.2187349627662574</v>
      </c>
      <c r="R116" s="1">
        <f>R$79*EXP(-($D116)*Wall_Loss_Prob_20L!Q$27)</f>
        <v>7.7977585394170674</v>
      </c>
      <c r="S116" s="1">
        <f>S$79*EXP(-($D116)*Wall_Loss_Prob_20L!R$27)</f>
        <v>8.3153281098169263</v>
      </c>
      <c r="T116" s="1">
        <f>T$79*EXP(-($D116)*Wall_Loss_Prob_20L!S$27)</f>
        <v>8.7626636965567588</v>
      </c>
      <c r="U116" s="1">
        <f>U$79*EXP(-($D116)*Wall_Loss_Prob_20L!T$27)</f>
        <v>9.1297674723575923</v>
      </c>
      <c r="V116" s="1">
        <f>V$79*EXP(-($D116)*Wall_Loss_Prob_20L!U$27)</f>
        <v>9.4042281993218992</v>
      </c>
      <c r="W116" s="1">
        <f>W$79*EXP(-($D116)*Wall_Loss_Prob_20L!V$27)</f>
        <v>9.5691013185223923</v>
      </c>
      <c r="X116" s="1">
        <f>X$79*EXP(-($D116)*Wall_Loss_Prob_20L!W$27)</f>
        <v>9.5983438149607512</v>
      </c>
      <c r="Y116" s="1">
        <f>Y$79*EXP(-($D116)*Wall_Loss_Prob_20L!X$27)</f>
        <v>9.4429117561377183</v>
      </c>
      <c r="Z116" s="1">
        <f>Z$79*EXP(-($D116)*Wall_Loss_Prob_20L!Y$27)</f>
        <v>8.93145896409853</v>
      </c>
      <c r="AA116" s="1">
        <f>AA$79*EXP(-($D116)*Wall_Loss_Prob_20L!Z$27)</f>
        <v>4.9854287386837379</v>
      </c>
      <c r="AC116" s="1">
        <f t="shared" si="12"/>
        <v>127.35701775883474</v>
      </c>
      <c r="AD116" s="1">
        <f t="shared" si="11"/>
        <v>740</v>
      </c>
      <c r="AG116" s="1">
        <f>AC91</f>
        <v>272.7492988621766</v>
      </c>
      <c r="AH116" s="1">
        <f>AD91</f>
        <v>240</v>
      </c>
      <c r="AI116" s="1">
        <f>AE91</f>
        <v>45.079528240640556</v>
      </c>
      <c r="AJ116" s="1">
        <f>AF91</f>
        <v>2.4035711782546882</v>
      </c>
    </row>
    <row r="117" spans="4:36" x14ac:dyDescent="0.15">
      <c r="D117" s="1">
        <f t="shared" si="9"/>
        <v>760</v>
      </c>
      <c r="E117" s="1">
        <f t="shared" si="10"/>
        <v>860</v>
      </c>
      <c r="F117" s="1">
        <f>F$79*EXP(-($D117)*Wall_Loss_Prob_20L!E$27)</f>
        <v>0.12478388845477689</v>
      </c>
      <c r="G117" s="1">
        <f>G$79*EXP(-($D117)*Wall_Loss_Prob_20L!F$27)</f>
        <v>0.45616344942977666</v>
      </c>
      <c r="H117" s="1">
        <f>H$79*EXP(-($D117)*Wall_Loss_Prob_20L!G$27)</f>
        <v>0.9391900042936131</v>
      </c>
      <c r="I117" s="1">
        <f>I$79*EXP(-($D117)*Wall_Loss_Prob_20L!H$27)</f>
        <v>1.5297024412461895</v>
      </c>
      <c r="J117" s="1">
        <f>J$79*EXP(-($D117)*Wall_Loss_Prob_20L!I$27)</f>
        <v>2.1922780566409732</v>
      </c>
      <c r="K117" s="1">
        <f>K$79*EXP(-($D117)*Wall_Loss_Prob_20L!J$27)</f>
        <v>2.8985182292157807</v>
      </c>
      <c r="L117" s="1">
        <f>L$79*EXP(-($D117)*Wall_Loss_Prob_20L!K$27)</f>
        <v>3.6256203857051394</v>
      </c>
      <c r="M117" s="1">
        <f>M$79*EXP(-($D117)*Wall_Loss_Prob_20L!L$27)</f>
        <v>4.3551913092793875</v>
      </c>
      <c r="N117" s="1">
        <f>N$79*EXP(-($D117)*Wall_Loss_Prob_20L!M$27)</f>
        <v>5.0722605779431378</v>
      </c>
      <c r="O117" s="1">
        <f>O$79*EXP(-($D117)*Wall_Loss_Prob_20L!N$27)</f>
        <v>5.7644562117837133</v>
      </c>
      <c r="P117" s="1">
        <f>P$79*EXP(-($D117)*Wall_Loss_Prob_20L!O$27)</f>
        <v>6.4213068680715111</v>
      </c>
      <c r="Q117" s="1">
        <f>Q$79*EXP(-($D117)*Wall_Loss_Prob_20L!P$27)</f>
        <v>7.0336353647966838</v>
      </c>
      <c r="R117" s="1">
        <f>R$79*EXP(-($D117)*Wall_Loss_Prob_20L!Q$27)</f>
        <v>7.5930055955664022</v>
      </c>
      <c r="S117" s="1">
        <f>S$79*EXP(-($D117)*Wall_Loss_Prob_20L!R$27)</f>
        <v>8.0911763665935723</v>
      </c>
      <c r="T117" s="1">
        <f>T$79*EXP(-($D117)*Wall_Loss_Prob_20L!S$27)</f>
        <v>8.5194955257189928</v>
      </c>
      <c r="U117" s="1">
        <f>U$79*EXP(-($D117)*Wall_Loss_Prob_20L!T$27)</f>
        <v>8.8681219976091263</v>
      </c>
      <c r="V117" s="1">
        <f>V$79*EXP(-($D117)*Wall_Loss_Prob_20L!U$27)</f>
        <v>9.1248544146415771</v>
      </c>
      <c r="W117" s="1">
        <f>W$79*EXP(-($D117)*Wall_Loss_Prob_20L!V$27)</f>
        <v>9.2730535241134362</v>
      </c>
      <c r="X117" s="1">
        <f>X$79*EXP(-($D117)*Wall_Loss_Prob_20L!W$27)</f>
        <v>9.2871657545849686</v>
      </c>
      <c r="Y117" s="1">
        <f>Y$79*EXP(-($D117)*Wall_Loss_Prob_20L!X$27)</f>
        <v>9.1190694371761118</v>
      </c>
      <c r="Z117" s="1">
        <f>Z$79*EXP(-($D117)*Wall_Loss_Prob_20L!Y$27)</f>
        <v>8.6003034635114535</v>
      </c>
      <c r="AA117" s="1">
        <f>AA$79*EXP(-($D117)*Wall_Loss_Prob_20L!Z$27)</f>
        <v>4.721266431977722</v>
      </c>
      <c r="AC117" s="1">
        <f t="shared" si="12"/>
        <v>123.61061929835404</v>
      </c>
      <c r="AD117" s="1">
        <f t="shared" si="11"/>
        <v>760</v>
      </c>
      <c r="AG117" s="1">
        <f>AC99</f>
        <v>213.02635543541524</v>
      </c>
      <c r="AH117" s="1">
        <f>AD99</f>
        <v>400</v>
      </c>
      <c r="AI117" s="1">
        <f>AE99</f>
        <v>21.27719219555954</v>
      </c>
      <c r="AJ117" s="1">
        <f>AF99</f>
        <v>2.4908953610035689</v>
      </c>
    </row>
    <row r="118" spans="4:36" x14ac:dyDescent="0.15">
      <c r="D118" s="1">
        <f t="shared" si="9"/>
        <v>780</v>
      </c>
      <c r="E118" s="1">
        <f t="shared" si="10"/>
        <v>880</v>
      </c>
      <c r="F118" s="1">
        <f>F$79*EXP(-($D118)*Wall_Loss_Prob_20L!E$27)</f>
        <v>0.12197110715378756</v>
      </c>
      <c r="G118" s="1">
        <f>G$79*EXP(-($D118)*Wall_Loss_Prob_20L!F$27)</f>
        <v>0.4458540222225128</v>
      </c>
      <c r="H118" s="1">
        <f>H$79*EXP(-($D118)*Wall_Loss_Prob_20L!G$27)</f>
        <v>0.91787112080857169</v>
      </c>
      <c r="I118" s="1">
        <f>I$79*EXP(-($D118)*Wall_Loss_Prob_20L!H$27)</f>
        <v>1.4947659458474445</v>
      </c>
      <c r="J118" s="1">
        <f>J$79*EXP(-($D118)*Wall_Loss_Prob_20L!I$27)</f>
        <v>2.1418119299581946</v>
      </c>
      <c r="K118" s="1">
        <f>K$79*EXP(-($D118)*Wall_Loss_Prob_20L!J$27)</f>
        <v>2.8311443579822422</v>
      </c>
      <c r="L118" s="1">
        <f>L$79*EXP(-($D118)*Wall_Loss_Prob_20L!K$27)</f>
        <v>3.5403693334989459</v>
      </c>
      <c r="M118" s="1">
        <f>M$79*EXP(-($D118)*Wall_Loss_Prob_20L!L$27)</f>
        <v>4.2514066990564476</v>
      </c>
      <c r="N118" s="1">
        <f>N$79*EXP(-($D118)*Wall_Loss_Prob_20L!M$27)</f>
        <v>4.9495272648111586</v>
      </c>
      <c r="O118" s="1">
        <f>O$79*EXP(-($D118)*Wall_Loss_Prob_20L!N$27)</f>
        <v>5.6225477320930288</v>
      </c>
      <c r="P118" s="1">
        <f>P$79*EXP(-($D118)*Wall_Loss_Prob_20L!O$27)</f>
        <v>6.2601487675739262</v>
      </c>
      <c r="Q118" s="1">
        <f>Q$79*EXP(-($D118)*Wall_Loss_Prob_20L!P$27)</f>
        <v>6.8532820085640926</v>
      </c>
      <c r="R118" s="1">
        <f>R$79*EXP(-($D118)*Wall_Loss_Prob_20L!Q$27)</f>
        <v>7.3936290387638346</v>
      </c>
      <c r="S118" s="1">
        <f>S$79*EXP(-($D118)*Wall_Loss_Prob_20L!R$27)</f>
        <v>7.873066959081628</v>
      </c>
      <c r="T118" s="1">
        <f>T$79*EXP(-($D118)*Wall_Loss_Prob_20L!S$27)</f>
        <v>8.2830753896519571</v>
      </c>
      <c r="U118" s="1">
        <f>U$79*EXP(-($D118)*Wall_Loss_Prob_20L!T$27)</f>
        <v>8.6139748906628704</v>
      </c>
      <c r="V118" s="1">
        <f>V$79*EXP(-($D118)*Wall_Loss_Prob_20L!U$27)</f>
        <v>8.8537800576136192</v>
      </c>
      <c r="W118" s="1">
        <f>W$79*EXP(-($D118)*Wall_Loss_Prob_20L!V$27)</f>
        <v>8.9861648235061864</v>
      </c>
      <c r="X118" s="1">
        <f>X$79*EXP(-($D118)*Wall_Loss_Prob_20L!W$27)</f>
        <v>8.9860760789478409</v>
      </c>
      <c r="Y118" s="1">
        <f>Y$79*EXP(-($D118)*Wall_Loss_Prob_20L!X$27)</f>
        <v>8.8063332103033414</v>
      </c>
      <c r="Z118" s="1">
        <f>Z$79*EXP(-($D118)*Wall_Loss_Prob_20L!Y$27)</f>
        <v>8.2814263561868771</v>
      </c>
      <c r="AA118" s="1">
        <f>AA$79*EXP(-($D118)*Wall_Loss_Prob_20L!Z$27)</f>
        <v>4.4711012613139438</v>
      </c>
      <c r="AC118" s="1">
        <f t="shared" si="12"/>
        <v>119.97932835560246</v>
      </c>
      <c r="AD118" s="1">
        <f t="shared" si="11"/>
        <v>780</v>
      </c>
    </row>
    <row r="119" spans="4:36" x14ac:dyDescent="0.15">
      <c r="D119" s="1">
        <f t="shared" si="9"/>
        <v>800</v>
      </c>
      <c r="E119" s="1">
        <f t="shared" si="10"/>
        <v>900</v>
      </c>
      <c r="F119" s="1">
        <f>F$79*EXP(-($D119)*Wall_Loss_Prob_20L!E$27)</f>
        <v>0.11922172937984943</v>
      </c>
      <c r="G119" s="1">
        <f>G$79*EXP(-($D119)*Wall_Loss_Prob_20L!F$27)</f>
        <v>0.4357775910816255</v>
      </c>
      <c r="H119" s="1">
        <f>H$79*EXP(-($D119)*Wall_Loss_Prob_20L!G$27)</f>
        <v>0.89703615941700576</v>
      </c>
      <c r="I119" s="1">
        <f>I$79*EXP(-($D119)*Wall_Loss_Prob_20L!H$27)</f>
        <v>1.4606273564190606</v>
      </c>
      <c r="J119" s="1">
        <f>J$79*EXP(-($D119)*Wall_Loss_Prob_20L!I$27)</f>
        <v>2.0925075308832106</v>
      </c>
      <c r="K119" s="1">
        <f>K$79*EXP(-($D119)*Wall_Loss_Prob_20L!J$27)</f>
        <v>2.7653365415967439</v>
      </c>
      <c r="L119" s="1">
        <f>L$79*EXP(-($D119)*Wall_Loss_Prob_20L!K$27)</f>
        <v>3.4571228325499423</v>
      </c>
      <c r="M119" s="1">
        <f>M$79*EXP(-($D119)*Wall_Loss_Prob_20L!L$27)</f>
        <v>4.1500952856586792</v>
      </c>
      <c r="N119" s="1">
        <f>N$79*EXP(-($D119)*Wall_Loss_Prob_20L!M$27)</f>
        <v>4.8297637253966128</v>
      </c>
      <c r="O119" s="1">
        <f>O$79*EXP(-($D119)*Wall_Loss_Prob_20L!N$27)</f>
        <v>5.484132733117308</v>
      </c>
      <c r="P119" s="1">
        <f>P$79*EXP(-($D119)*Wall_Loss_Prob_20L!O$27)</f>
        <v>6.1030353162248101</v>
      </c>
      <c r="Q119" s="1">
        <f>Q$79*EXP(-($D119)*Wall_Loss_Prob_20L!P$27)</f>
        <v>6.6775531930444254</v>
      </c>
      <c r="R119" s="1">
        <f>R$79*EXP(-($D119)*Wall_Loss_Prob_20L!Q$27)</f>
        <v>7.1994876962518584</v>
      </c>
      <c r="S119" s="1">
        <f>S$79*EXP(-($D119)*Wall_Loss_Prob_20L!R$27)</f>
        <v>7.6608370073484053</v>
      </c>
      <c r="T119" s="1">
        <f>T$79*EXP(-($D119)*Wall_Loss_Prob_20L!S$27)</f>
        <v>8.0532160271153739</v>
      </c>
      <c r="U119" s="1">
        <f>U$79*EXP(-($D119)*Wall_Loss_Prob_20L!T$27)</f>
        <v>8.367111259517527</v>
      </c>
      <c r="V119" s="1">
        <f>V$79*EXP(-($D119)*Wall_Loss_Prob_20L!U$27)</f>
        <v>8.5907585750425088</v>
      </c>
      <c r="W119" s="1">
        <f>W$79*EXP(-($D119)*Wall_Loss_Prob_20L!V$27)</f>
        <v>8.708151853673284</v>
      </c>
      <c r="X119" s="1">
        <f>X$79*EXP(-($D119)*Wall_Loss_Prob_20L!W$27)</f>
        <v>8.6947477228748156</v>
      </c>
      <c r="Y119" s="1">
        <f>Y$79*EXP(-($D119)*Wall_Loss_Prob_20L!X$27)</f>
        <v>8.5043221948430325</v>
      </c>
      <c r="Z119" s="1">
        <f>Z$79*EXP(-($D119)*Wall_Loss_Prob_20L!Y$27)</f>
        <v>7.9743723909185169</v>
      </c>
      <c r="AA119" s="1">
        <f>AA$79*EXP(-($D119)*Wall_Loss_Prob_20L!Z$27)</f>
        <v>4.2341915621459831</v>
      </c>
      <c r="AC119" s="1">
        <f t="shared" si="12"/>
        <v>116.45940628450059</v>
      </c>
      <c r="AD119" s="1">
        <f t="shared" si="11"/>
        <v>800</v>
      </c>
    </row>
    <row r="120" spans="4:36" x14ac:dyDescent="0.15">
      <c r="D120" s="1">
        <f t="shared" si="9"/>
        <v>820</v>
      </c>
      <c r="E120" s="1">
        <f t="shared" si="10"/>
        <v>920</v>
      </c>
      <c r="F120" s="1">
        <f>F$79*EXP(-($D120)*Wall_Loss_Prob_20L!E$27)</f>
        <v>0.11653432593999923</v>
      </c>
      <c r="G120" s="1">
        <f>G$79*EXP(-($D120)*Wall_Loss_Prob_20L!F$27)</f>
        <v>0.42592889022795388</v>
      </c>
      <c r="H120" s="1">
        <f>H$79*EXP(-($D120)*Wall_Loss_Prob_20L!G$27)</f>
        <v>0.87667413546332928</v>
      </c>
      <c r="I120" s="1">
        <f>I$79*EXP(-($D120)*Wall_Loss_Prob_20L!H$27)</f>
        <v>1.427268449784092</v>
      </c>
      <c r="J120" s="1">
        <f>J$79*EXP(-($D120)*Wall_Loss_Prob_20L!I$27)</f>
        <v>2.0443381165069963</v>
      </c>
      <c r="K120" s="1">
        <f>K$79*EXP(-($D120)*Wall_Loss_Prob_20L!J$27)</f>
        <v>2.7010583782948885</v>
      </c>
      <c r="L120" s="1">
        <f>L$79*EXP(-($D120)*Wall_Loss_Prob_20L!K$27)</f>
        <v>3.3758337488270689</v>
      </c>
      <c r="M120" s="1">
        <f>M$79*EXP(-($D120)*Wall_Loss_Prob_20L!L$27)</f>
        <v>4.0511981325778397</v>
      </c>
      <c r="N120" s="1">
        <f>N$79*EXP(-($D120)*Wall_Loss_Prob_20L!M$27)</f>
        <v>4.7128981001879486</v>
      </c>
      <c r="O120" s="1">
        <f>O$79*EXP(-($D120)*Wall_Loss_Prob_20L!N$27)</f>
        <v>5.349125212895764</v>
      </c>
      <c r="P120" s="1">
        <f>P$79*EXP(-($D120)*Wall_Loss_Prob_20L!O$27)</f>
        <v>5.9498650038507108</v>
      </c>
      <c r="Q120" s="1">
        <f>Q$79*EXP(-($D120)*Wall_Loss_Prob_20L!P$27)</f>
        <v>6.5063303378172659</v>
      </c>
      <c r="R120" s="1">
        <f>R$79*EXP(-($D120)*Wall_Loss_Prob_20L!Q$27)</f>
        <v>7.0104441021763728</v>
      </c>
      <c r="S120" s="1">
        <f>S$79*EXP(-($D120)*Wall_Loss_Prob_20L!R$27)</f>
        <v>7.4543280221262993</v>
      </c>
      <c r="T120" s="1">
        <f>T$79*EXP(-($D120)*Wall_Loss_Prob_20L!S$27)</f>
        <v>7.8297353734592798</v>
      </c>
      <c r="U120" s="1">
        <f>U$79*EXP(-($D120)*Wall_Loss_Prob_20L!T$27)</f>
        <v>8.1273223706550208</v>
      </c>
      <c r="V120" s="1">
        <f>V$79*EXP(-($D120)*Wall_Loss_Prob_20L!U$27)</f>
        <v>8.3355507381508414</v>
      </c>
      <c r="W120" s="1">
        <f>W$79*EXP(-($D120)*Wall_Loss_Prob_20L!V$27)</f>
        <v>8.4387400182412424</v>
      </c>
      <c r="X120" s="1">
        <f>X$79*EXP(-($D120)*Wall_Loss_Prob_20L!W$27)</f>
        <v>8.4128642246359036</v>
      </c>
      <c r="Y120" s="1">
        <f>Y$79*EXP(-($D120)*Wall_Loss_Prob_20L!X$27)</f>
        <v>8.2126685723272317</v>
      </c>
      <c r="Z120" s="1">
        <f>Z$79*EXP(-($D120)*Wall_Loss_Prob_20L!Y$27)</f>
        <v>7.6787031960425907</v>
      </c>
      <c r="AA120" s="1">
        <f>AA$79*EXP(-($D120)*Wall_Loss_Prob_20L!Z$27)</f>
        <v>4.0098349684166035</v>
      </c>
      <c r="AC120" s="1">
        <f t="shared" si="12"/>
        <v>113.04724441860525</v>
      </c>
      <c r="AD120" s="1">
        <f t="shared" si="11"/>
        <v>820</v>
      </c>
    </row>
    <row r="121" spans="4:36" x14ac:dyDescent="0.15">
      <c r="D121" s="1">
        <f t="shared" si="9"/>
        <v>840</v>
      </c>
      <c r="E121" s="1">
        <f t="shared" si="10"/>
        <v>940</v>
      </c>
      <c r="F121" s="1">
        <f>F$79*EXP(-($D121)*Wall_Loss_Prob_20L!E$27)</f>
        <v>0.11390749985702925</v>
      </c>
      <c r="G121" s="1">
        <f>G$79*EXP(-($D121)*Wall_Loss_Prob_20L!F$27)</f>
        <v>0.41630277289048467</v>
      </c>
      <c r="H121" s="1">
        <f>H$79*EXP(-($D121)*Wall_Loss_Prob_20L!G$27)</f>
        <v>0.85677431363510514</v>
      </c>
      <c r="I121" s="1">
        <f>I$79*EXP(-($D121)*Wall_Loss_Prob_20L!H$27)</f>
        <v>1.394671418960219</v>
      </c>
      <c r="J121" s="1">
        <f>J$79*EXP(-($D121)*Wall_Loss_Prob_20L!I$27)</f>
        <v>1.9972775595409002</v>
      </c>
      <c r="K121" s="1">
        <f>K$79*EXP(-($D121)*Wall_Loss_Prob_20L!J$27)</f>
        <v>2.6382743124438535</v>
      </c>
      <c r="L121" s="1">
        <f>L$79*EXP(-($D121)*Wall_Loss_Prob_20L!K$27)</f>
        <v>3.296456056585658</v>
      </c>
      <c r="M121" s="1">
        <f>M$79*EXP(-($D121)*Wall_Loss_Prob_20L!L$27)</f>
        <v>3.9546577077681051</v>
      </c>
      <c r="N121" s="1">
        <f>N$79*EXP(-($D121)*Wall_Loss_Prob_20L!M$27)</f>
        <v>4.5988602684557236</v>
      </c>
      <c r="O121" s="1">
        <f>O$79*EXP(-($D121)*Wall_Loss_Prob_20L!N$27)</f>
        <v>5.2174412866504003</v>
      </c>
      <c r="P121" s="1">
        <f>P$79*EXP(-($D121)*Wall_Loss_Prob_20L!O$27)</f>
        <v>5.8005388679195056</v>
      </c>
      <c r="Q121" s="1">
        <f>Q$79*EXP(-($D121)*Wall_Loss_Prob_20L!P$27)</f>
        <v>6.3394979030487066</v>
      </c>
      <c r="R121" s="1">
        <f>R$79*EXP(-($D121)*Wall_Loss_Prob_20L!Q$27)</f>
        <v>6.8263644002510997</v>
      </c>
      <c r="S121" s="1">
        <f>S$79*EXP(-($D121)*Wall_Loss_Prob_20L!R$27)</f>
        <v>7.2533857864560449</v>
      </c>
      <c r="T121" s="1">
        <f>T$79*EXP(-($D121)*Wall_Loss_Prob_20L!S$27)</f>
        <v>7.6124564164161148</v>
      </c>
      <c r="U121" s="1">
        <f>U$79*EXP(-($D121)*Wall_Loss_Prob_20L!T$27)</f>
        <v>7.8944054725475681</v>
      </c>
      <c r="V121" s="1">
        <f>V$79*EXP(-($D121)*Wall_Loss_Prob_20L!U$27)</f>
        <v>8.0879244249909821</v>
      </c>
      <c r="W121" s="1">
        <f>W$79*EXP(-($D121)*Wall_Loss_Prob_20L!V$27)</f>
        <v>8.1776632162687157</v>
      </c>
      <c r="X121" s="1">
        <f>X$79*EXP(-($D121)*Wall_Loss_Prob_20L!W$27)</f>
        <v>8.140119382182295</v>
      </c>
      <c r="Y121" s="1">
        <f>Y$79*EXP(-($D121)*Wall_Loss_Prob_20L!X$27)</f>
        <v>7.9310171385312023</v>
      </c>
      <c r="Z121" s="1">
        <f>Z$79*EXP(-($D121)*Wall_Loss_Prob_20L!Y$27)</f>
        <v>7.3939966535878305</v>
      </c>
      <c r="AA121" s="1">
        <f>AA$79*EXP(-($D121)*Wall_Loss_Prob_20L!Z$27)</f>
        <v>3.797366330253491</v>
      </c>
      <c r="AC121" s="1">
        <f t="shared" si="12"/>
        <v>109.73935918924104</v>
      </c>
      <c r="AD121" s="1">
        <f t="shared" si="11"/>
        <v>840</v>
      </c>
    </row>
    <row r="122" spans="4:36" x14ac:dyDescent="0.15">
      <c r="D122" s="1">
        <f t="shared" si="9"/>
        <v>860</v>
      </c>
      <c r="E122" s="1">
        <f t="shared" si="10"/>
        <v>960</v>
      </c>
      <c r="F122" s="1">
        <f>F$79*EXP(-($D122)*Wall_Loss_Prob_20L!E$27)</f>
        <v>0.11133988564330476</v>
      </c>
      <c r="G122" s="1">
        <f>G$79*EXP(-($D122)*Wall_Loss_Prob_20L!F$27)</f>
        <v>0.40689420861673248</v>
      </c>
      <c r="H122" s="1">
        <f>H$79*EXP(-($D122)*Wall_Loss_Prob_20L!G$27)</f>
        <v>0.83732620230314836</v>
      </c>
      <c r="I122" s="1">
        <f>I$79*EXP(-($D122)*Wall_Loss_Prob_20L!H$27)</f>
        <v>1.3628188636543839</v>
      </c>
      <c r="J122" s="1">
        <f>J$79*EXP(-($D122)*Wall_Loss_Prob_20L!I$27)</f>
        <v>1.9513003341450939</v>
      </c>
      <c r="K122" s="1">
        <f>K$79*EXP(-($D122)*Wall_Loss_Prob_20L!J$27)</f>
        <v>2.5769496148746978</v>
      </c>
      <c r="L122" s="1">
        <f>L$79*EXP(-($D122)*Wall_Loss_Prob_20L!K$27)</f>
        <v>3.2189448123077353</v>
      </c>
      <c r="M122" s="1">
        <f>M$79*EXP(-($D122)*Wall_Loss_Prob_20L!L$27)</f>
        <v>3.8604178501776083</v>
      </c>
      <c r="N122" s="1">
        <f>N$79*EXP(-($D122)*Wall_Loss_Prob_20L!M$27)</f>
        <v>4.4875818061793469</v>
      </c>
      <c r="O122" s="1">
        <f>O$79*EXP(-($D122)*Wall_Loss_Prob_20L!N$27)</f>
        <v>5.0889991346655457</v>
      </c>
      <c r="P122" s="1">
        <f>P$79*EXP(-($D122)*Wall_Loss_Prob_20L!O$27)</f>
        <v>5.6549604296012213</v>
      </c>
      <c r="Q122" s="1">
        <f>Q$79*EXP(-($D122)*Wall_Loss_Prob_20L!P$27)</f>
        <v>6.1769433115259842</v>
      </c>
      <c r="R122" s="1">
        <f>R$79*EXP(-($D122)*Wall_Loss_Prob_20L!Q$27)</f>
        <v>6.6471182489778284</v>
      </c>
      <c r="S122" s="1">
        <f>S$79*EXP(-($D122)*Wall_Loss_Prob_20L!R$27)</f>
        <v>7.0578602405204389</v>
      </c>
      <c r="T122" s="1">
        <f>T$79*EXP(-($D122)*Wall_Loss_Prob_20L!S$27)</f>
        <v>7.401207055894667</v>
      </c>
      <c r="U122" s="1">
        <f>U$79*EXP(-($D122)*Wall_Loss_Prob_20L!T$27)</f>
        <v>7.6681636242227942</v>
      </c>
      <c r="V122" s="1">
        <f>V$79*EXP(-($D122)*Wall_Loss_Prob_20L!U$27)</f>
        <v>7.8476544093206826</v>
      </c>
      <c r="W122" s="1">
        <f>W$79*EXP(-($D122)*Wall_Loss_Prob_20L!V$27)</f>
        <v>7.9246635794157285</v>
      </c>
      <c r="X122" s="1">
        <f>X$79*EXP(-($D122)*Wall_Loss_Prob_20L!W$27)</f>
        <v>7.8762169205277512</v>
      </c>
      <c r="Y122" s="1">
        <f>Y$79*EXP(-($D122)*Wall_Loss_Prob_20L!X$27)</f>
        <v>7.6590248708710957</v>
      </c>
      <c r="Z122" s="1">
        <f>Z$79*EXP(-($D122)*Wall_Loss_Prob_20L!Y$27)</f>
        <v>7.1198462966304223</v>
      </c>
      <c r="AA122" s="1">
        <f>AA$79*EXP(-($D122)*Wall_Loss_Prob_20L!Z$27)</f>
        <v>3.5961557419997781</v>
      </c>
      <c r="AC122" s="1">
        <f t="shared" si="12"/>
        <v>106.532387442076</v>
      </c>
      <c r="AD122" s="1">
        <f t="shared" si="11"/>
        <v>860</v>
      </c>
    </row>
    <row r="123" spans="4:36" x14ac:dyDescent="0.15">
      <c r="D123" s="1">
        <f t="shared" si="9"/>
        <v>880</v>
      </c>
      <c r="E123" s="1">
        <f t="shared" si="10"/>
        <v>980</v>
      </c>
      <c r="F123" s="1">
        <f>F$79*EXP(-($D123)*Wall_Loss_Prob_20L!E$27)</f>
        <v>0.10883014859095065</v>
      </c>
      <c r="G123" s="1">
        <f>G$79*EXP(-($D123)*Wall_Loss_Prob_20L!F$27)</f>
        <v>0.39769828064390789</v>
      </c>
      <c r="H123" s="1">
        <f>H$79*EXP(-($D123)*Wall_Loss_Prob_20L!G$27)</f>
        <v>0.81831954799010664</v>
      </c>
      <c r="I123" s="1">
        <f>I$79*EXP(-($D123)*Wall_Loss_Prob_20L!H$27)</f>
        <v>1.3316937809745155</v>
      </c>
      <c r="J123" s="1">
        <f>J$79*EXP(-($D123)*Wall_Loss_Prob_20L!I$27)</f>
        <v>1.9063815020832533</v>
      </c>
      <c r="K123" s="1">
        <f>K$79*EXP(-($D123)*Wall_Loss_Prob_20L!J$27)</f>
        <v>2.5170503636718311</v>
      </c>
      <c r="L123" s="1">
        <f>L$79*EXP(-($D123)*Wall_Loss_Prob_20L!K$27)</f>
        <v>3.1432561292550738</v>
      </c>
      <c r="M123" s="1">
        <f>M$79*EXP(-($D123)*Wall_Loss_Prob_20L!L$27)</f>
        <v>3.7684237370775215</v>
      </c>
      <c r="N123" s="1">
        <f>N$79*EXP(-($D123)*Wall_Loss_Prob_20L!M$27)</f>
        <v>4.3789959449918818</v>
      </c>
      <c r="O123" s="1">
        <f>O$79*EXP(-($D123)*Wall_Loss_Prob_20L!N$27)</f>
        <v>4.9637189514504607</v>
      </c>
      <c r="P123" s="1">
        <f>P$79*EXP(-($D123)*Wall_Loss_Prob_20L!O$27)</f>
        <v>5.5130356314335804</v>
      </c>
      <c r="Q123" s="1">
        <f>Q$79*EXP(-($D123)*Wall_Loss_Prob_20L!P$27)</f>
        <v>6.0185568726912546</v>
      </c>
      <c r="R123" s="1">
        <f>R$79*EXP(-($D123)*Wall_Loss_Prob_20L!Q$27)</f>
        <v>6.4725787293553818</v>
      </c>
      <c r="S123" s="1">
        <f>S$79*EXP(-($D123)*Wall_Loss_Prob_20L!R$27)</f>
        <v>6.8676053695825434</v>
      </c>
      <c r="T123" s="1">
        <f>T$79*EXP(-($D123)*Wall_Loss_Prob_20L!S$27)</f>
        <v>7.1958199676647849</v>
      </c>
      <c r="U123" s="1">
        <f>U$79*EXP(-($D123)*Wall_Loss_Prob_20L!T$27)</f>
        <v>7.4484055287419046</v>
      </c>
      <c r="V123" s="1">
        <f>V$79*EXP(-($D123)*Wall_Loss_Prob_20L!U$27)</f>
        <v>7.614522155750608</v>
      </c>
      <c r="W123" s="1">
        <f>W$79*EXP(-($D123)*Wall_Loss_Prob_20L!V$27)</f>
        <v>7.6794912172443857</v>
      </c>
      <c r="X123" s="1">
        <f>X$79*EXP(-($D123)*Wall_Loss_Prob_20L!W$27)</f>
        <v>7.6208701699134851</v>
      </c>
      <c r="Y123" s="1">
        <f>Y$79*EXP(-($D123)*Wall_Loss_Prob_20L!X$27)</f>
        <v>7.3963605106375727</v>
      </c>
      <c r="Z123" s="1">
        <f>Z$79*EXP(-($D123)*Wall_Loss_Prob_20L!Y$27)</f>
        <v>6.8558607289934699</v>
      </c>
      <c r="AA123" s="1">
        <f>AA$79*EXP(-($D123)*Wall_Loss_Prob_20L!Z$27)</f>
        <v>3.405606674733086</v>
      </c>
      <c r="AC123" s="1">
        <f t="shared" si="12"/>
        <v>103.42308194347157</v>
      </c>
      <c r="AD123" s="1">
        <f t="shared" si="11"/>
        <v>880</v>
      </c>
    </row>
    <row r="124" spans="4:36" x14ac:dyDescent="0.15">
      <c r="D124" s="1">
        <f t="shared" si="9"/>
        <v>900</v>
      </c>
      <c r="E124" s="1">
        <f t="shared" si="10"/>
        <v>1000</v>
      </c>
      <c r="F124" s="1">
        <f>F$79*EXP(-($D124)*Wall_Loss_Prob_20L!E$27)</f>
        <v>0.10637698407803794</v>
      </c>
      <c r="G124" s="1">
        <f>G$79*EXP(-($D124)*Wall_Loss_Prob_20L!F$27)</f>
        <v>0.38871018332949664</v>
      </c>
      <c r="H124" s="1">
        <f>H$79*EXP(-($D124)*Wall_Loss_Prob_20L!G$27)</f>
        <v>0.79974432996459754</v>
      </c>
      <c r="I124" s="1">
        <f>I$79*EXP(-($D124)*Wall_Loss_Prob_20L!H$27)</f>
        <v>1.3012795563533848</v>
      </c>
      <c r="J124" s="1">
        <f>J$79*EXP(-($D124)*Wall_Loss_Prob_20L!I$27)</f>
        <v>1.8624966991959546</v>
      </c>
      <c r="K124" s="1">
        <f>K$79*EXP(-($D124)*Wall_Loss_Prob_20L!J$27)</f>
        <v>2.4585434254090219</v>
      </c>
      <c r="L124" s="1">
        <f>L$79*EXP(-($D124)*Wall_Loss_Prob_20L!K$27)</f>
        <v>3.0693471526205971</v>
      </c>
      <c r="M124" s="1">
        <f>M$79*EXP(-($D124)*Wall_Loss_Prob_20L!L$27)</f>
        <v>3.6786218521696967</v>
      </c>
      <c r="N124" s="1">
        <f>N$79*EXP(-($D124)*Wall_Loss_Prob_20L!M$27)</f>
        <v>4.2730375321182459</v>
      </c>
      <c r="O124" s="1">
        <f>O$79*EXP(-($D124)*Wall_Loss_Prob_20L!N$27)</f>
        <v>4.8415228961534762</v>
      </c>
      <c r="P124" s="1">
        <f>P$79*EXP(-($D124)*Wall_Loss_Prob_20L!O$27)</f>
        <v>5.3746727765519591</v>
      </c>
      <c r="Q124" s="1">
        <f>Q$79*EXP(-($D124)*Wall_Loss_Prob_20L!P$27)</f>
        <v>5.8642317086232749</v>
      </c>
      <c r="R124" s="1">
        <f>R$79*EXP(-($D124)*Wall_Loss_Prob_20L!Q$27)</f>
        <v>6.3026222550119506</v>
      </c>
      <c r="S124" s="1">
        <f>S$79*EXP(-($D124)*Wall_Loss_Prob_20L!R$27)</f>
        <v>6.6824790949446689</v>
      </c>
      <c r="T124" s="1">
        <f>T$79*EXP(-($D124)*Wall_Loss_Prob_20L!S$27)</f>
        <v>6.9961324708249268</v>
      </c>
      <c r="U124" s="1">
        <f>U$79*EXP(-($D124)*Wall_Loss_Prob_20L!T$27)</f>
        <v>7.2349453714501335</v>
      </c>
      <c r="V124" s="1">
        <f>V$79*EXP(-($D124)*Wall_Loss_Prob_20L!U$27)</f>
        <v>7.3883156209774929</v>
      </c>
      <c r="W124" s="1">
        <f>W$79*EXP(-($D124)*Wall_Loss_Prob_20L!V$27)</f>
        <v>7.4419039703994319</v>
      </c>
      <c r="X124" s="1">
        <f>X$79*EXP(-($D124)*Wall_Loss_Prob_20L!W$27)</f>
        <v>7.3738017544069452</v>
      </c>
      <c r="Y124" s="1">
        <f>Y$79*EXP(-($D124)*Wall_Loss_Prob_20L!X$27)</f>
        <v>7.142704159556664</v>
      </c>
      <c r="Z124" s="1">
        <f>Z$79*EXP(-($D124)*Wall_Loss_Prob_20L!Y$27)</f>
        <v>6.6016630664625016</v>
      </c>
      <c r="AA124" s="1">
        <f>AA$79*EXP(-($D124)*Wall_Loss_Prob_20L!Z$27)</f>
        <v>3.2251542077365509</v>
      </c>
      <c r="AC124" s="1">
        <f t="shared" si="12"/>
        <v>100.408307068339</v>
      </c>
      <c r="AD124" s="1">
        <f t="shared" si="11"/>
        <v>900</v>
      </c>
    </row>
    <row r="125" spans="4:36" x14ac:dyDescent="0.15">
      <c r="D125" s="1">
        <f t="shared" si="9"/>
        <v>920</v>
      </c>
      <c r="E125" s="1">
        <f t="shared" si="10"/>
        <v>1020</v>
      </c>
      <c r="F125" s="1">
        <f>F$79*EXP(-($D125)*Wall_Loss_Prob_20L!E$27)</f>
        <v>0.10397911689040992</v>
      </c>
      <c r="G125" s="1">
        <f>G$79*EXP(-($D125)*Wall_Loss_Prob_20L!F$27)</f>
        <v>0.379925219639909</v>
      </c>
      <c r="H125" s="1">
        <f>H$79*EXP(-($D125)*Wall_Loss_Prob_20L!G$27)</f>
        <v>0.78159075495805652</v>
      </c>
      <c r="I125" s="1">
        <f>I$79*EXP(-($D125)*Wall_Loss_Prob_20L!H$27)</f>
        <v>1.2715599546797516</v>
      </c>
      <c r="J125" s="1">
        <f>J$79*EXP(-($D125)*Wall_Loss_Prob_20L!I$27)</f>
        <v>1.8196221221854556</v>
      </c>
      <c r="K125" s="1">
        <f>K$79*EXP(-($D125)*Wall_Loss_Prob_20L!J$27)</f>
        <v>2.4013964368215515</v>
      </c>
      <c r="L125" s="1">
        <f>L$79*EXP(-($D125)*Wall_Loss_Prob_20L!K$27)</f>
        <v>2.9971760352640566</v>
      </c>
      <c r="M125" s="1">
        <f>M$79*EXP(-($D125)*Wall_Loss_Prob_20L!L$27)</f>
        <v>3.5909599544543029</v>
      </c>
      <c r="N125" s="1">
        <f>N$79*EXP(-($D125)*Wall_Loss_Prob_20L!M$27)</f>
        <v>4.1696429912827995</v>
      </c>
      <c r="O125" s="1">
        <f>O$79*EXP(-($D125)*Wall_Loss_Prob_20L!N$27)</f>
        <v>4.7223350441968064</v>
      </c>
      <c r="P125" s="1">
        <f>P$79*EXP(-($D125)*Wall_Loss_Prob_20L!O$27)</f>
        <v>5.2397824694445339</v>
      </c>
      <c r="Q125" s="1">
        <f>Q$79*EXP(-($D125)*Wall_Loss_Prob_20L!P$27)</f>
        <v>5.7138636819170223</v>
      </c>
      <c r="R125" s="1">
        <f>R$79*EXP(-($D125)*Wall_Loss_Prob_20L!Q$27)</f>
        <v>6.1371284846971701</v>
      </c>
      <c r="S125" s="1">
        <f>S$79*EXP(-($D125)*Wall_Loss_Prob_20L!R$27)</f>
        <v>6.5023431678467221</v>
      </c>
      <c r="T125" s="1">
        <f>T$79*EXP(-($D125)*Wall_Loss_Prob_20L!S$27)</f>
        <v>6.801986398947526</v>
      </c>
      <c r="U125" s="1">
        <f>U$79*EXP(-($D125)*Wall_Loss_Prob_20L!T$27)</f>
        <v>7.0276026628626775</v>
      </c>
      <c r="V125" s="1">
        <f>V$79*EXP(-($D125)*Wall_Loss_Prob_20L!U$27)</f>
        <v>7.1688290609220831</v>
      </c>
      <c r="W125" s="1">
        <f>W$79*EXP(-($D125)*Wall_Loss_Prob_20L!V$27)</f>
        <v>7.2116671714248515</v>
      </c>
      <c r="X125" s="1">
        <f>X$79*EXP(-($D125)*Wall_Loss_Prob_20L!W$27)</f>
        <v>7.1347432905961963</v>
      </c>
      <c r="Y125" s="1">
        <f>Y$79*EXP(-($D125)*Wall_Loss_Prob_20L!X$27)</f>
        <v>6.8977468901864336</v>
      </c>
      <c r="Z125" s="1">
        <f>Z$79*EXP(-($D125)*Wall_Loss_Prob_20L!Y$27)</f>
        <v>6.3568903987192682</v>
      </c>
      <c r="AA125" s="1">
        <f>AA$79*EXP(-($D125)*Wall_Loss_Prob_20L!Z$27)</f>
        <v>3.054263353678683</v>
      </c>
      <c r="AC125" s="1">
        <f t="shared" si="12"/>
        <v>97.485034661616268</v>
      </c>
      <c r="AD125" s="1">
        <f t="shared" si="11"/>
        <v>920</v>
      </c>
    </row>
    <row r="126" spans="4:36" x14ac:dyDescent="0.15">
      <c r="D126" s="1">
        <f t="shared" si="9"/>
        <v>940</v>
      </c>
      <c r="E126" s="1">
        <f t="shared" si="10"/>
        <v>1040</v>
      </c>
      <c r="F126" s="1">
        <f>F$79*EXP(-($D126)*Wall_Loss_Prob_20L!E$27)</f>
        <v>0.10163530055879494</v>
      </c>
      <c r="G126" s="1">
        <f>G$79*EXP(-($D126)*Wall_Loss_Prob_20L!F$27)</f>
        <v>0.37133879869588654</v>
      </c>
      <c r="H126" s="1">
        <f>H$79*EXP(-($D126)*Wall_Loss_Prob_20L!G$27)</f>
        <v>0.76384925200150766</v>
      </c>
      <c r="I126" s="1">
        <f>I$79*EXP(-($D126)*Wall_Loss_Prob_20L!H$27)</f>
        <v>1.2425191116320624</v>
      </c>
      <c r="J126" s="1">
        <f>J$79*EXP(-($D126)*Wall_Loss_Prob_20L!I$27)</f>
        <v>1.7777345157046884</v>
      </c>
      <c r="K126" s="1">
        <f>K$79*EXP(-($D126)*Wall_Loss_Prob_20L!J$27)</f>
        <v>2.345577786904395</v>
      </c>
      <c r="L126" s="1">
        <f>L$79*EXP(-($D126)*Wall_Loss_Prob_20L!K$27)</f>
        <v>2.9267019140182504</v>
      </c>
      <c r="M126" s="1">
        <f>M$79*EXP(-($D126)*Wall_Loss_Prob_20L!L$27)</f>
        <v>3.5053870478393483</v>
      </c>
      <c r="N126" s="1">
        <f>N$79*EXP(-($D126)*Wall_Loss_Prob_20L!M$27)</f>
        <v>4.0687502845628307</v>
      </c>
      <c r="O126" s="1">
        <f>O$79*EXP(-($D126)*Wall_Loss_Prob_20L!N$27)</f>
        <v>4.606081340102028</v>
      </c>
      <c r="P126" s="1">
        <f>P$79*EXP(-($D126)*Wall_Loss_Prob_20L!O$27)</f>
        <v>5.1082775581943061</v>
      </c>
      <c r="Q126" s="1">
        <f>Q$79*EXP(-($D126)*Wall_Loss_Prob_20L!P$27)</f>
        <v>5.567351325412595</v>
      </c>
      <c r="R126" s="1">
        <f>R$79*EXP(-($D126)*Wall_Loss_Prob_20L!Q$27)</f>
        <v>5.9759802370719681</v>
      </c>
      <c r="S126" s="1">
        <f>S$79*EXP(-($D126)*Wall_Loss_Prob_20L!R$27)</f>
        <v>6.3270630662246807</v>
      </c>
      <c r="T126" s="1">
        <f>T$79*EXP(-($D126)*Wall_Loss_Prob_20L!S$27)</f>
        <v>6.6132279748001546</v>
      </c>
      <c r="U126" s="1">
        <f>U$79*EXP(-($D126)*Wall_Loss_Prob_20L!T$27)</f>
        <v>6.8262020860533044</v>
      </c>
      <c r="V126" s="1">
        <f>V$79*EXP(-($D126)*Wall_Loss_Prob_20L!U$27)</f>
        <v>6.9558628435965089</v>
      </c>
      <c r="W126" s="1">
        <f>W$79*EXP(-($D126)*Wall_Loss_Prob_20L!V$27)</f>
        <v>6.9885534129803464</v>
      </c>
      <c r="X126" s="1">
        <f>X$79*EXP(-($D126)*Wall_Loss_Prob_20L!W$27)</f>
        <v>6.9034350960526414</v>
      </c>
      <c r="Y126" s="1">
        <f>Y$79*EXP(-($D126)*Wall_Loss_Prob_20L!X$27)</f>
        <v>6.661190369675027</v>
      </c>
      <c r="Z126" s="1">
        <f>Z$79*EXP(-($D126)*Wall_Loss_Prob_20L!Y$27)</f>
        <v>6.1211932712256596</v>
      </c>
      <c r="AA126" s="1">
        <f>AA$79*EXP(-($D126)*Wall_Loss_Prob_20L!Z$27)</f>
        <v>2.8924274725367067</v>
      </c>
      <c r="AC126" s="1">
        <f t="shared" si="12"/>
        <v>94.650340065843707</v>
      </c>
      <c r="AD126" s="1">
        <f t="shared" si="11"/>
        <v>940</v>
      </c>
    </row>
    <row r="127" spans="4:36" x14ac:dyDescent="0.15">
      <c r="D127" s="1">
        <f t="shared" si="9"/>
        <v>960</v>
      </c>
      <c r="E127" s="1">
        <f t="shared" si="10"/>
        <v>1060</v>
      </c>
      <c r="F127" s="1">
        <f>F$79*EXP(-($D127)*Wall_Loss_Prob_20L!E$27)</f>
        <v>9.9344316710861594E-2</v>
      </c>
      <c r="G127" s="1">
        <f>G$79*EXP(-($D127)*Wall_Loss_Prob_20L!F$27)</f>
        <v>0.362946433373383</v>
      </c>
      <c r="H127" s="1">
        <f>H$79*EXP(-($D127)*Wall_Loss_Prob_20L!G$27)</f>
        <v>0.74651046737953541</v>
      </c>
      <c r="I127" s="1">
        <f>I$79*EXP(-($D127)*Wall_Loss_Prob_20L!H$27)</f>
        <v>1.2141415252100767</v>
      </c>
      <c r="J127" s="1">
        <f>J$79*EXP(-($D127)*Wall_Loss_Prob_20L!I$27)</f>
        <v>1.7368111597434637</v>
      </c>
      <c r="K127" s="1">
        <f>K$79*EXP(-($D127)*Wall_Loss_Prob_20L!J$27)</f>
        <v>2.2910565994265091</v>
      </c>
      <c r="L127" s="1">
        <f>L$79*EXP(-($D127)*Wall_Loss_Prob_20L!K$27)</f>
        <v>2.8578848865523669</v>
      </c>
      <c r="M127" s="1">
        <f>M$79*EXP(-($D127)*Wall_Loss_Prob_20L!L$27)</f>
        <v>3.4218533514744132</v>
      </c>
      <c r="N127" s="1">
        <f>N$79*EXP(-($D127)*Wall_Loss_Prob_20L!M$27)</f>
        <v>3.9702988751650925</v>
      </c>
      <c r="O127" s="1">
        <f>O$79*EXP(-($D127)*Wall_Loss_Prob_20L!N$27)</f>
        <v>4.4926895514768779</v>
      </c>
      <c r="P127" s="1">
        <f>P$79*EXP(-($D127)*Wall_Loss_Prob_20L!O$27)</f>
        <v>4.9800730781707134</v>
      </c>
      <c r="Q127" s="1">
        <f>Q$79*EXP(-($D127)*Wall_Loss_Prob_20L!P$27)</f>
        <v>5.4245957737259678</v>
      </c>
      <c r="R127" s="1">
        <f>R$79*EXP(-($D127)*Wall_Loss_Prob_20L!Q$27)</f>
        <v>5.8190634077358592</v>
      </c>
      <c r="S127" s="1">
        <f>S$79*EXP(-($D127)*Wall_Loss_Prob_20L!R$27)</f>
        <v>6.1565078942520861</v>
      </c>
      <c r="T127" s="1">
        <f>T$79*EXP(-($D127)*Wall_Loss_Prob_20L!S$27)</f>
        <v>6.4297076885432256</v>
      </c>
      <c r="U127" s="1">
        <f>U$79*EXP(-($D127)*Wall_Loss_Prob_20L!T$27)</f>
        <v>6.6305733484165552</v>
      </c>
      <c r="V127" s="1">
        <f>V$79*EXP(-($D127)*Wall_Loss_Prob_20L!U$27)</f>
        <v>6.7492232675308284</v>
      </c>
      <c r="W127" s="1">
        <f>W$79*EXP(-($D127)*Wall_Loss_Prob_20L!V$27)</f>
        <v>6.7723423232286581</v>
      </c>
      <c r="X127" s="1">
        <f>X$79*EXP(-($D127)*Wall_Loss_Prob_20L!W$27)</f>
        <v>6.6796259072453577</v>
      </c>
      <c r="Y127" s="1">
        <f>Y$79*EXP(-($D127)*Wall_Loss_Prob_20L!X$27)</f>
        <v>6.4327464964218271</v>
      </c>
      <c r="Z127" s="1">
        <f>Z$79*EXP(-($D127)*Wall_Loss_Prob_20L!Y$27)</f>
        <v>5.8942351863180207</v>
      </c>
      <c r="AA127" s="1">
        <f>AA$79*EXP(-($D127)*Wall_Loss_Prob_20L!Z$27)</f>
        <v>2.7391667695611632</v>
      </c>
      <c r="AC127" s="1">
        <f t="shared" si="12"/>
        <v>91.901398307662845</v>
      </c>
      <c r="AD127" s="1">
        <f t="shared" si="11"/>
        <v>960</v>
      </c>
    </row>
    <row r="128" spans="4:36" x14ac:dyDescent="0.15">
      <c r="D128" s="1">
        <f t="shared" si="9"/>
        <v>980</v>
      </c>
      <c r="E128" s="1">
        <f t="shared" si="10"/>
        <v>1080</v>
      </c>
      <c r="F128" s="1">
        <f>F$79*EXP(-($D128)*Wall_Loss_Prob_20L!E$27)</f>
        <v>9.7104974437879438E-2</v>
      </c>
      <c r="G128" s="1">
        <f>G$79*EXP(-($D128)*Wall_Loss_Prob_20L!F$27)</f>
        <v>0.35474373795866637</v>
      </c>
      <c r="H128" s="1">
        <f>H$79*EXP(-($D128)*Wall_Loss_Prob_20L!G$27)</f>
        <v>0.72956525969879793</v>
      </c>
      <c r="I128" s="1">
        <f>I$79*EXP(-($D128)*Wall_Loss_Prob_20L!H$27)</f>
        <v>1.1864120474599</v>
      </c>
      <c r="J128" s="1">
        <f>J$79*EXP(-($D128)*Wall_Loss_Prob_20L!I$27)</f>
        <v>1.6968298573050422</v>
      </c>
      <c r="K128" s="1">
        <f>K$79*EXP(-($D128)*Wall_Loss_Prob_20L!J$27)</f>
        <v>2.2378027158515659</v>
      </c>
      <c r="L128" s="1">
        <f>L$79*EXP(-($D128)*Wall_Loss_Prob_20L!K$27)</f>
        <v>2.7906859887793485</v>
      </c>
      <c r="M128" s="1">
        <f>M$79*EXP(-($D128)*Wall_Loss_Prob_20L!L$27)</f>
        <v>3.3403102707913295</v>
      </c>
      <c r="N128" s="1">
        <f>N$79*EXP(-($D128)*Wall_Loss_Prob_20L!M$27)</f>
        <v>3.8742296911030265</v>
      </c>
      <c r="O128" s="1">
        <f>O$79*EXP(-($D128)*Wall_Loss_Prob_20L!N$27)</f>
        <v>4.3820892241348073</v>
      </c>
      <c r="P128" s="1">
        <f>P$79*EXP(-($D128)*Wall_Loss_Prob_20L!O$27)</f>
        <v>4.8550861971344261</v>
      </c>
      <c r="Q128" s="1">
        <f>Q$79*EXP(-($D128)*Wall_Loss_Prob_20L!P$27)</f>
        <v>5.2855006965354141</v>
      </c>
      <c r="R128" s="1">
        <f>R$79*EXP(-($D128)*Wall_Loss_Prob_20L!Q$27)</f>
        <v>5.6662668884329328</v>
      </c>
      <c r="S128" s="1">
        <f>S$79*EXP(-($D128)*Wall_Loss_Prob_20L!R$27)</f>
        <v>5.9905502845895438</v>
      </c>
      <c r="T128" s="1">
        <f>T$79*EXP(-($D128)*Wall_Loss_Prob_20L!S$27)</f>
        <v>6.2512801793077699</v>
      </c>
      <c r="U128" s="1">
        <f>U$79*EXP(-($D128)*Wall_Loss_Prob_20L!T$27)</f>
        <v>6.4405510376782331</v>
      </c>
      <c r="V128" s="1">
        <f>V$79*EXP(-($D128)*Wall_Loss_Prob_20L!U$27)</f>
        <v>6.5487223855936438</v>
      </c>
      <c r="W128" s="1">
        <f>W$79*EXP(-($D128)*Wall_Loss_Prob_20L!V$27)</f>
        <v>6.5628203481719796</v>
      </c>
      <c r="X128" s="1">
        <f>X$79*EXP(-($D128)*Wall_Loss_Prob_20L!W$27)</f>
        <v>6.463072606600651</v>
      </c>
      <c r="Y128" s="1">
        <f>Y$79*EXP(-($D128)*Wall_Loss_Prob_20L!X$27)</f>
        <v>6.2121370491992201</v>
      </c>
      <c r="Z128" s="1">
        <f>Z$79*EXP(-($D128)*Wall_Loss_Prob_20L!Y$27)</f>
        <v>5.675692122799604</v>
      </c>
      <c r="AA128" s="1">
        <f>AA$79*EXP(-($D128)*Wall_Loss_Prob_20L!Z$27)</f>
        <v>2.5940268728286733</v>
      </c>
      <c r="AC128" s="1">
        <f t="shared" si="12"/>
        <v>89.23548043639245</v>
      </c>
      <c r="AD128" s="1">
        <f t="shared" si="11"/>
        <v>980</v>
      </c>
    </row>
    <row r="129" spans="4:30" x14ac:dyDescent="0.15">
      <c r="D129" s="1">
        <f t="shared" si="9"/>
        <v>1000</v>
      </c>
      <c r="E129" s="1">
        <f t="shared" si="10"/>
        <v>1100</v>
      </c>
      <c r="F129" s="1">
        <f>F$79*EXP(-($D129)*Wall_Loss_Prob_20L!E$27)</f>
        <v>9.4916109675655738E-2</v>
      </c>
      <c r="G129" s="1">
        <f>G$79*EXP(-($D129)*Wall_Loss_Prob_20L!F$27)</f>
        <v>0.34672642585641616</v>
      </c>
      <c r="H129" s="1">
        <f>H$79*EXP(-($D129)*Wall_Loss_Prob_20L!G$27)</f>
        <v>0.71300469506848041</v>
      </c>
      <c r="I129" s="1">
        <f>I$79*EXP(-($D129)*Wall_Loss_Prob_20L!H$27)</f>
        <v>1.1593158763880074</v>
      </c>
      <c r="J129" s="1">
        <f>J$79*EXP(-($D129)*Wall_Loss_Prob_20L!I$27)</f>
        <v>1.6577689223663947</v>
      </c>
      <c r="K129" s="1">
        <f>K$79*EXP(-($D129)*Wall_Loss_Prob_20L!J$27)</f>
        <v>2.1857866786556781</v>
      </c>
      <c r="L129" s="1">
        <f>L$79*EXP(-($D129)*Wall_Loss_Prob_20L!K$27)</f>
        <v>2.725067172794494</v>
      </c>
      <c r="M129" s="1">
        <f>M$79*EXP(-($D129)*Wall_Loss_Prob_20L!L$27)</f>
        <v>3.260710369234967</v>
      </c>
      <c r="N129" s="1">
        <f>N$79*EXP(-($D129)*Wall_Loss_Prob_20L!M$27)</f>
        <v>3.7804850897528759</v>
      </c>
      <c r="O129" s="1">
        <f>O$79*EXP(-($D129)*Wall_Loss_Prob_20L!N$27)</f>
        <v>4.2742116383193922</v>
      </c>
      <c r="P129" s="1">
        <f>P$79*EXP(-($D129)*Wall_Loss_Prob_20L!O$27)</f>
        <v>4.7332361617198737</v>
      </c>
      <c r="Q129" s="1">
        <f>Q$79*EXP(-($D129)*Wall_Loss_Prob_20L!P$27)</f>
        <v>5.1499722335785609</v>
      </c>
      <c r="R129" s="1">
        <f>R$79*EXP(-($D129)*Wall_Loss_Prob_20L!Q$27)</f>
        <v>5.5174824883793097</v>
      </c>
      <c r="S129" s="1">
        <f>S$79*EXP(-($D129)*Wall_Loss_Prob_20L!R$27)</f>
        <v>5.8290663032692338</v>
      </c>
      <c r="T129" s="1">
        <f>T$79*EXP(-($D129)*Wall_Loss_Prob_20L!S$27)</f>
        <v>6.0778041200594863</v>
      </c>
      <c r="U129" s="1">
        <f>U$79*EXP(-($D129)*Wall_Loss_Prob_20L!T$27)</f>
        <v>6.2559744820324097</v>
      </c>
      <c r="V129" s="1">
        <f>V$79*EXP(-($D129)*Wall_Loss_Prob_20L!U$27)</f>
        <v>6.3541778340465029</v>
      </c>
      <c r="W129" s="1">
        <f>W$79*EXP(-($D129)*Wall_Loss_Prob_20L!V$27)</f>
        <v>6.3597805407223742</v>
      </c>
      <c r="X129" s="1">
        <f>X$79*EXP(-($D129)*Wall_Loss_Prob_20L!W$27)</f>
        <v>6.2535399584103368</v>
      </c>
      <c r="Y129" s="1">
        <f>Y$79*EXP(-($D129)*Wall_Loss_Prob_20L!X$27)</f>
        <v>5.9990933483076629</v>
      </c>
      <c r="Z129" s="1">
        <f>Z$79*EXP(-($D129)*Wall_Loss_Prob_20L!Y$27)</f>
        <v>5.465252073345316</v>
      </c>
      <c r="AA129" s="1">
        <f>AA$79*EXP(-($D129)*Wall_Loss_Prob_20L!Z$27)</f>
        <v>2.4565774861657439</v>
      </c>
      <c r="AC129" s="1">
        <f t="shared" si="12"/>
        <v>86.649950008149176</v>
      </c>
      <c r="AD129" s="1">
        <f t="shared" si="11"/>
        <v>1000</v>
      </c>
    </row>
    <row r="130" spans="4:30" x14ac:dyDescent="0.15">
      <c r="D130" s="1">
        <f t="shared" si="9"/>
        <v>1020</v>
      </c>
      <c r="E130" s="1">
        <f t="shared" si="10"/>
        <v>1120</v>
      </c>
      <c r="F130" s="1">
        <f>F$79*EXP(-($D130)*Wall_Loss_Prob_20L!E$27)</f>
        <v>9.277658459942692E-2</v>
      </c>
      <c r="G130" s="1">
        <f>G$79*EXP(-($D130)*Wall_Loss_Prob_20L!F$27)</f>
        <v>0.33889030734961817</v>
      </c>
      <c r="H130" s="1">
        <f>H$79*EXP(-($D130)*Wall_Loss_Prob_20L!G$27)</f>
        <v>0.6968200423901495</v>
      </c>
      <c r="I130" s="1">
        <f>I$79*EXP(-($D130)*Wall_Loss_Prob_20L!H$27)</f>
        <v>1.1328385480599401</v>
      </c>
      <c r="J130" s="1">
        <f>J$79*EXP(-($D130)*Wall_Loss_Prob_20L!I$27)</f>
        <v>1.6196071681156123</v>
      </c>
      <c r="K130" s="1">
        <f>K$79*EXP(-($D130)*Wall_Loss_Prob_20L!J$27)</f>
        <v>2.1349797150328986</v>
      </c>
      <c r="L130" s="1">
        <f>L$79*EXP(-($D130)*Wall_Loss_Prob_20L!K$27)</f>
        <v>2.6609912853327939</v>
      </c>
      <c r="M130" s="1">
        <f>M$79*EXP(-($D130)*Wall_Loss_Prob_20L!L$27)</f>
        <v>3.1830073406676775</v>
      </c>
      <c r="N130" s="1">
        <f>N$79*EXP(-($D130)*Wall_Loss_Prob_20L!M$27)</f>
        <v>3.6890088232674549</v>
      </c>
      <c r="O130" s="1">
        <f>O$79*EXP(-($D130)*Wall_Loss_Prob_20L!N$27)</f>
        <v>4.1689897660064004</v>
      </c>
      <c r="P130" s="1">
        <f>P$79*EXP(-($D130)*Wall_Loss_Prob_20L!O$27)</f>
        <v>4.6144442452609216</v>
      </c>
      <c r="Q130" s="1">
        <f>Q$79*EXP(-($D130)*Wall_Loss_Prob_20L!P$27)</f>
        <v>5.0179189313162249</v>
      </c>
      <c r="R130" s="1">
        <f>R$79*EXP(-($D130)*Wall_Loss_Prob_20L!Q$27)</f>
        <v>5.3726048576563903</v>
      </c>
      <c r="S130" s="1">
        <f>S$79*EXP(-($D130)*Wall_Loss_Prob_20L!R$27)</f>
        <v>5.6719353571433944</v>
      </c>
      <c r="T130" s="1">
        <f>T$79*EXP(-($D130)*Wall_Loss_Prob_20L!S$27)</f>
        <v>5.9091421056578781</v>
      </c>
      <c r="U130" s="1">
        <f>U$79*EXP(-($D130)*Wall_Loss_Prob_20L!T$27)</f>
        <v>6.0766876142867021</v>
      </c>
      <c r="V130" s="1">
        <f>V$79*EXP(-($D130)*Wall_Loss_Prob_20L!U$27)</f>
        <v>6.1654126666766391</v>
      </c>
      <c r="W130" s="1">
        <f>W$79*EXP(-($D130)*Wall_Loss_Prob_20L!V$27)</f>
        <v>6.1630223562979456</v>
      </c>
      <c r="X130" s="1">
        <f>X$79*EXP(-($D130)*Wall_Loss_Prob_20L!W$27)</f>
        <v>6.0508003533018533</v>
      </c>
      <c r="Y130" s="1">
        <f>Y$79*EXP(-($D130)*Wall_Loss_Prob_20L!X$27)</f>
        <v>5.7933559283513292</v>
      </c>
      <c r="Z130" s="1">
        <f>Z$79*EXP(-($D130)*Wall_Loss_Prob_20L!Y$27)</f>
        <v>5.2626145990582813</v>
      </c>
      <c r="AA130" s="1">
        <f>AA$79*EXP(-($D130)*Wall_Loss_Prob_20L!Z$27)</f>
        <v>2.3264111134499355</v>
      </c>
      <c r="AC130" s="1">
        <f t="shared" si="12"/>
        <v>84.142259709279472</v>
      </c>
      <c r="AD130" s="1">
        <f t="shared" si="11"/>
        <v>1020</v>
      </c>
    </row>
    <row r="131" spans="4:30" x14ac:dyDescent="0.15">
      <c r="D131" s="1">
        <f t="shared" si="9"/>
        <v>1040</v>
      </c>
      <c r="E131" s="1">
        <f t="shared" si="10"/>
        <v>1140</v>
      </c>
      <c r="F131" s="1">
        <f>F$79*EXP(-($D131)*Wall_Loss_Prob_20L!E$27)</f>
        <v>9.0685287032389664E-2</v>
      </c>
      <c r="G131" s="1">
        <f>G$79*EXP(-($D131)*Wall_Loss_Prob_20L!F$27)</f>
        <v>0.33123128741008656</v>
      </c>
      <c r="H131" s="1">
        <f>H$79*EXP(-($D131)*Wall_Loss_Prob_20L!G$27)</f>
        <v>0.68100276875452326</v>
      </c>
      <c r="I131" s="1">
        <f>I$79*EXP(-($D131)*Wall_Loss_Prob_20L!H$27)</f>
        <v>1.1069659288794576</v>
      </c>
      <c r="J131" s="1">
        <f>J$79*EXP(-($D131)*Wall_Loss_Prob_20L!I$27)</f>
        <v>1.5823238954600924</v>
      </c>
      <c r="K131" s="1">
        <f>K$79*EXP(-($D131)*Wall_Loss_Prob_20L!J$27)</f>
        <v>2.085353720979461</v>
      </c>
      <c r="L131" s="1">
        <f>L$79*EXP(-($D131)*Wall_Loss_Prob_20L!K$27)</f>
        <v>2.5984220467328147</v>
      </c>
      <c r="M131" s="1">
        <f>M$79*EXP(-($D131)*Wall_Loss_Prob_20L!L$27)</f>
        <v>3.1071559824313355</v>
      </c>
      <c r="N131" s="1">
        <f>N$79*EXP(-($D131)*Wall_Loss_Prob_20L!M$27)</f>
        <v>3.5997460048267826</v>
      </c>
      <c r="O131" s="1">
        <f>O$79*EXP(-($D131)*Wall_Loss_Prob_20L!N$27)</f>
        <v>4.0663582292570002</v>
      </c>
      <c r="P131" s="1">
        <f>P$79*EXP(-($D131)*Wall_Loss_Prob_20L!O$27)</f>
        <v>4.4986336969259844</v>
      </c>
      <c r="Q131" s="1">
        <f>Q$79*EXP(-($D131)*Wall_Loss_Prob_20L!P$27)</f>
        <v>4.8892516812202871</v>
      </c>
      <c r="R131" s="1">
        <f>R$79*EXP(-($D131)*Wall_Loss_Prob_20L!Q$27)</f>
        <v>5.2315314126156354</v>
      </c>
      <c r="S131" s="1">
        <f>S$79*EXP(-($D131)*Wall_Loss_Prob_20L!R$27)</f>
        <v>5.5190401038276624</v>
      </c>
      <c r="T131" s="1">
        <f>T$79*EXP(-($D131)*Wall_Loss_Prob_20L!S$27)</f>
        <v>5.7451605440217879</v>
      </c>
      <c r="U131" s="1">
        <f>U$79*EXP(-($D131)*Wall_Loss_Prob_20L!T$27)</f>
        <v>5.90253883990093</v>
      </c>
      <c r="V131" s="1">
        <f>V$79*EXP(-($D131)*Wall_Loss_Prob_20L!U$27)</f>
        <v>5.9822551938571618</v>
      </c>
      <c r="W131" s="1">
        <f>W$79*EXP(-($D131)*Wall_Loss_Prob_20L!V$27)</f>
        <v>5.9723514547428094</v>
      </c>
      <c r="X131" s="1">
        <f>X$79*EXP(-($D131)*Wall_Loss_Prob_20L!W$27)</f>
        <v>5.8546335609926654</v>
      </c>
      <c r="Y131" s="1">
        <f>Y$79*EXP(-($D131)*Wall_Loss_Prob_20L!X$27)</f>
        <v>5.5946742222358603</v>
      </c>
      <c r="Z131" s="1">
        <f>Z$79*EXP(-($D131)*Wall_Loss_Prob_20L!Y$27)</f>
        <v>5.0674904005423107</v>
      </c>
      <c r="AA131" s="1">
        <f>AA$79*EXP(-($D131)*Wall_Loss_Prob_20L!Z$27)</f>
        <v>2.2031418505063232</v>
      </c>
      <c r="AC131" s="1">
        <f t="shared" si="12"/>
        <v>81.709948113153374</v>
      </c>
      <c r="AD131" s="1">
        <f t="shared" si="11"/>
        <v>1040</v>
      </c>
    </row>
    <row r="132" spans="4:30" x14ac:dyDescent="0.15">
      <c r="D132" s="1">
        <f t="shared" si="9"/>
        <v>1060</v>
      </c>
      <c r="E132" s="1">
        <f t="shared" si="10"/>
        <v>1160</v>
      </c>
      <c r="F132" s="1">
        <f>F$79*EXP(-($D132)*Wall_Loss_Prob_20L!E$27)</f>
        <v>8.8641129867564672E-2</v>
      </c>
      <c r="G132" s="1">
        <f>G$79*EXP(-($D132)*Wall_Loss_Prob_20L!F$27)</f>
        <v>0.32374536355846889</v>
      </c>
      <c r="H132" s="1">
        <f>H$79*EXP(-($D132)*Wall_Loss_Prob_20L!G$27)</f>
        <v>0.66554453494273158</v>
      </c>
      <c r="I132" s="1">
        <f>I$79*EXP(-($D132)*Wall_Loss_Prob_20L!H$27)</f>
        <v>1.0816842080440259</v>
      </c>
      <c r="J132" s="1">
        <f>J$79*EXP(-($D132)*Wall_Loss_Prob_20L!I$27)</f>
        <v>1.5458988817992663</v>
      </c>
      <c r="K132" s="1">
        <f>K$79*EXP(-($D132)*Wall_Loss_Prob_20L!J$27)</f>
        <v>2.0368812457479835</v>
      </c>
      <c r="L132" s="1">
        <f>L$79*EXP(-($D132)*Wall_Loss_Prob_20L!K$27)</f>
        <v>2.5373240303952156</v>
      </c>
      <c r="M132" s="1">
        <f>M$79*EXP(-($D132)*Wall_Loss_Prob_20L!L$27)</f>
        <v>3.0331121690513281</v>
      </c>
      <c r="N132" s="1">
        <f>N$79*EXP(-($D132)*Wall_Loss_Prob_20L!M$27)</f>
        <v>3.5126430757053528</v>
      </c>
      <c r="O132" s="1">
        <f>O$79*EXP(-($D132)*Wall_Loss_Prob_20L!N$27)</f>
        <v>3.9662532595962094</v>
      </c>
      <c r="P132" s="1">
        <f>P$79*EXP(-($D132)*Wall_Loss_Prob_20L!O$27)</f>
        <v>4.3857296921297229</v>
      </c>
      <c r="Q132" s="1">
        <f>Q$79*EXP(-($D132)*Wall_Loss_Prob_20L!P$27)</f>
        <v>4.7638836596439509</v>
      </c>
      <c r="R132" s="1">
        <f>R$79*EXP(-($D132)*Wall_Loss_Prob_20L!Q$27)</f>
        <v>5.0941622632420573</v>
      </c>
      <c r="S132" s="1">
        <f>S$79*EXP(-($D132)*Wall_Loss_Prob_20L!R$27)</f>
        <v>5.3702663640720329</v>
      </c>
      <c r="T132" s="1">
        <f>T$79*EXP(-($D132)*Wall_Loss_Prob_20L!S$27)</f>
        <v>5.5857295503151541</v>
      </c>
      <c r="U132" s="1">
        <f>U$79*EXP(-($D132)*Wall_Loss_Prob_20L!T$27)</f>
        <v>5.7333809088076082</v>
      </c>
      <c r="V132" s="1">
        <f>V$79*EXP(-($D132)*Wall_Loss_Prob_20L!U$27)</f>
        <v>5.8045388263883346</v>
      </c>
      <c r="W132" s="1">
        <f>W$79*EXP(-($D132)*Wall_Loss_Prob_20L!V$27)</f>
        <v>5.787579508375253</v>
      </c>
      <c r="X132" s="1">
        <f>X$79*EXP(-($D132)*Wall_Loss_Prob_20L!W$27)</f>
        <v>5.6648264910603503</v>
      </c>
      <c r="Y132" s="1">
        <f>Y$79*EXP(-($D132)*Wall_Loss_Prob_20L!X$27)</f>
        <v>5.4028062560033101</v>
      </c>
      <c r="Z132" s="1">
        <f>Z$79*EXP(-($D132)*Wall_Loss_Prob_20L!Y$27)</f>
        <v>4.8796009048779059</v>
      </c>
      <c r="AA132" s="1">
        <f>AA$79*EXP(-($D132)*Wall_Loss_Prob_20L!Z$27)</f>
        <v>2.0864042410176014</v>
      </c>
      <c r="AC132" s="1">
        <f t="shared" si="12"/>
        <v>79.35063656464142</v>
      </c>
      <c r="AD132" s="1">
        <f t="shared" si="11"/>
        <v>1060</v>
      </c>
    </row>
    <row r="133" spans="4:30" x14ac:dyDescent="0.15">
      <c r="D133" s="1">
        <f t="shared" si="9"/>
        <v>1080</v>
      </c>
      <c r="E133" s="1">
        <f t="shared" si="10"/>
        <v>1180</v>
      </c>
      <c r="F133" s="1">
        <f>F$79*EXP(-($D133)*Wall_Loss_Prob_20L!E$27)</f>
        <v>8.6643050502692096E-2</v>
      </c>
      <c r="G133" s="1">
        <f>G$79*EXP(-($D133)*Wall_Loss_Prob_20L!F$27)</f>
        <v>0.31642862377261494</v>
      </c>
      <c r="H133" s="1">
        <f>H$79*EXP(-($D133)*Wall_Loss_Prob_20L!G$27)</f>
        <v>0.65043719102969488</v>
      </c>
      <c r="I133" s="1">
        <f>I$79*EXP(-($D133)*Wall_Loss_Prob_20L!H$27)</f>
        <v>1.0569798901726111</v>
      </c>
      <c r="J133" s="1">
        <f>J$79*EXP(-($D133)*Wall_Loss_Prob_20L!I$27)</f>
        <v>1.510312370055777</v>
      </c>
      <c r="K133" s="1">
        <f>K$79*EXP(-($D133)*Wall_Loss_Prob_20L!J$27)</f>
        <v>1.9895354766630109</v>
      </c>
      <c r="L133" s="1">
        <f>L$79*EXP(-($D133)*Wall_Loss_Prob_20L!K$27)</f>
        <v>2.4776626427242654</v>
      </c>
      <c r="M133" s="1">
        <f>M$79*EXP(-($D133)*Wall_Loss_Prob_20L!L$27)</f>
        <v>2.9608328265671666</v>
      </c>
      <c r="N133" s="1">
        <f>N$79*EXP(-($D133)*Wall_Loss_Prob_20L!M$27)</f>
        <v>3.427647773136286</v>
      </c>
      <c r="O133" s="1">
        <f>O$79*EXP(-($D133)*Wall_Loss_Prob_20L!N$27)</f>
        <v>3.8686126583913718</v>
      </c>
      <c r="P133" s="1">
        <f>P$79*EXP(-($D133)*Wall_Loss_Prob_20L!O$27)</f>
        <v>4.2756592841892669</v>
      </c>
      <c r="Q133" s="1">
        <f>Q$79*EXP(-($D133)*Wall_Loss_Prob_20L!P$27)</f>
        <v>4.6417302692338378</v>
      </c>
      <c r="R133" s="1">
        <f>R$79*EXP(-($D133)*Wall_Loss_Prob_20L!Q$27)</f>
        <v>4.9604001424249962</v>
      </c>
      <c r="S133" s="1">
        <f>S$79*EXP(-($D133)*Wall_Loss_Prob_20L!R$27)</f>
        <v>5.2255030364939703</v>
      </c>
      <c r="T133" s="1">
        <f>T$79*EXP(-($D133)*Wall_Loss_Prob_20L!S$27)</f>
        <v>5.4307228440691615</v>
      </c>
      <c r="U133" s="1">
        <f>U$79*EXP(-($D133)*Wall_Loss_Prob_20L!T$27)</f>
        <v>5.5690707909058457</v>
      </c>
      <c r="V133" s="1">
        <f>V$79*EXP(-($D133)*Wall_Loss_Prob_20L!U$27)</f>
        <v>5.6321019239778938</v>
      </c>
      <c r="W133" s="1">
        <f>W$79*EXP(-($D133)*Wall_Loss_Prob_20L!V$27)</f>
        <v>5.6085240159744734</v>
      </c>
      <c r="X133" s="1">
        <f>X$79*EXP(-($D133)*Wall_Loss_Prob_20L!W$27)</f>
        <v>5.4811729614685127</v>
      </c>
      <c r="Y133" s="1">
        <f>Y$79*EXP(-($D133)*Wall_Loss_Prob_20L!X$27)</f>
        <v>5.2175183541326664</v>
      </c>
      <c r="Z133" s="1">
        <f>Z$79*EXP(-($D133)*Wall_Loss_Prob_20L!Y$27)</f>
        <v>4.6986778679121199</v>
      </c>
      <c r="AA133" s="1">
        <f>AA$79*EXP(-($D133)*Wall_Loss_Prob_20L!Z$27)</f>
        <v>1.9758521930559363</v>
      </c>
      <c r="AC133" s="1">
        <f t="shared" si="12"/>
        <v>77.062026186854169</v>
      </c>
      <c r="AD133" s="1">
        <f t="shared" si="11"/>
        <v>1080</v>
      </c>
    </row>
    <row r="134" spans="4:30" x14ac:dyDescent="0.15">
      <c r="D134" s="1">
        <f t="shared" si="9"/>
        <v>1100</v>
      </c>
      <c r="E134" s="1">
        <f t="shared" si="10"/>
        <v>1200</v>
      </c>
      <c r="F134" s="1">
        <f>F$79*EXP(-($D134)*Wall_Loss_Prob_20L!E$27)</f>
        <v>8.4690010287865242E-2</v>
      </c>
      <c r="G134" s="1">
        <f>G$79*EXP(-($D134)*Wall_Loss_Prob_20L!F$27)</f>
        <v>0.30927724444321814</v>
      </c>
      <c r="H134" s="1">
        <f>H$79*EXP(-($D134)*Wall_Loss_Prob_20L!G$27)</f>
        <v>0.63567277208730089</v>
      </c>
      <c r="I134" s="1">
        <f>I$79*EXP(-($D134)*Wall_Loss_Prob_20L!H$27)</f>
        <v>1.0328397881018461</v>
      </c>
      <c r="J134" s="1">
        <f>J$79*EXP(-($D134)*Wall_Loss_Prob_20L!I$27)</f>
        <v>1.4755450579591598</v>
      </c>
      <c r="K134" s="1">
        <f>K$79*EXP(-($D134)*Wall_Loss_Prob_20L!J$27)</f>
        <v>1.9432902242895196</v>
      </c>
      <c r="L134" s="1">
        <f>L$79*EXP(-($D134)*Wall_Loss_Prob_20L!K$27)</f>
        <v>2.4194041035410074</v>
      </c>
      <c r="M134" s="1">
        <f>M$79*EXP(-($D134)*Wall_Loss_Prob_20L!L$27)</f>
        <v>2.8902759074748108</v>
      </c>
      <c r="N134" s="1">
        <f>N$79*EXP(-($D134)*Wall_Loss_Prob_20L!M$27)</f>
        <v>3.3447090989530559</v>
      </c>
      <c r="O134" s="1">
        <f>O$79*EXP(-($D134)*Wall_Loss_Prob_20L!N$27)</f>
        <v>3.7733757582060226</v>
      </c>
      <c r="P134" s="1">
        <f>P$79*EXP(-($D134)*Wall_Loss_Prob_20L!O$27)</f>
        <v>4.168351357193754</v>
      </c>
      <c r="Q134" s="1">
        <f>Q$79*EXP(-($D134)*Wall_Loss_Prob_20L!P$27)</f>
        <v>4.5227090818443587</v>
      </c>
      <c r="R134" s="1">
        <f>R$79*EXP(-($D134)*Wall_Loss_Prob_20L!Q$27)</f>
        <v>4.8301503370861019</v>
      </c>
      <c r="S134" s="1">
        <f>S$79*EXP(-($D134)*Wall_Loss_Prob_20L!R$27)</f>
        <v>5.0846420146100293</v>
      </c>
      <c r="T134" s="1">
        <f>T$79*EXP(-($D134)*Wall_Loss_Prob_20L!S$27)</f>
        <v>5.2800176491592978</v>
      </c>
      <c r="U134" s="1">
        <f>U$79*EXP(-($D134)*Wall_Loss_Prob_20L!T$27)</f>
        <v>5.4094695551234322</v>
      </c>
      <c r="V134" s="1">
        <f>V$79*EXP(-($D134)*Wall_Loss_Prob_20L!U$27)</f>
        <v>5.4647876482226021</v>
      </c>
      <c r="W134" s="1">
        <f>W$79*EXP(-($D134)*Wall_Loss_Prob_20L!V$27)</f>
        <v>5.4350081225221816</v>
      </c>
      <c r="X134" s="1">
        <f>X$79*EXP(-($D134)*Wall_Loss_Prob_20L!W$27)</f>
        <v>5.3034734745970962</v>
      </c>
      <c r="Y134" s="1">
        <f>Y$79*EXP(-($D134)*Wall_Loss_Prob_20L!X$27)</f>
        <v>5.0385848549470129</v>
      </c>
      <c r="Z134" s="1">
        <f>Z$79*EXP(-($D134)*Wall_Loss_Prob_20L!Y$27)</f>
        <v>4.5244629912944889</v>
      </c>
      <c r="AA134" s="1">
        <f>AA$79*EXP(-($D134)*Wall_Loss_Prob_20L!Z$27)</f>
        <v>1.8711579530244153</v>
      </c>
      <c r="AC134" s="1">
        <f t="shared" si="12"/>
        <v>74.841895004968592</v>
      </c>
      <c r="AD134" s="1">
        <f t="shared" si="11"/>
        <v>1100</v>
      </c>
    </row>
    <row r="135" spans="4:30" x14ac:dyDescent="0.15">
      <c r="D135" s="1">
        <f t="shared" si="9"/>
        <v>1120</v>
      </c>
      <c r="E135" s="1">
        <f t="shared" si="10"/>
        <v>1220</v>
      </c>
      <c r="F135" s="1">
        <f>F$79*EXP(-($D135)*Wall_Loss_Prob_20L!E$27)</f>
        <v>8.2780993985615364E-2</v>
      </c>
      <c r="G135" s="1">
        <f>G$79*EXP(-($D135)*Wall_Loss_Prob_20L!F$27)</f>
        <v>0.302287488375659</v>
      </c>
      <c r="H135" s="1">
        <f>H$79*EXP(-($D135)*Wall_Loss_Prob_20L!G$27)</f>
        <v>0.62124349398511858</v>
      </c>
      <c r="I135" s="1">
        <f>I$79*EXP(-($D135)*Wall_Loss_Prob_20L!H$27)</f>
        <v>1.0092510158467236</v>
      </c>
      <c r="J135" s="1">
        <f>J$79*EXP(-($D135)*Wall_Loss_Prob_20L!I$27)</f>
        <v>1.4415780875762096</v>
      </c>
      <c r="K135" s="1">
        <f>K$79*EXP(-($D135)*Wall_Loss_Prob_20L!J$27)</f>
        <v>1.8981199079461586</v>
      </c>
      <c r="L135" s="1">
        <f>L$79*EXP(-($D135)*Wall_Loss_Prob_20L!K$27)</f>
        <v>2.3625154269569748</v>
      </c>
      <c r="M135" s="1">
        <f>M$79*EXP(-($D135)*Wall_Loss_Prob_20L!L$27)</f>
        <v>2.821400366266114</v>
      </c>
      <c r="N135" s="1">
        <f>N$79*EXP(-($D135)*Wall_Loss_Prob_20L!M$27)</f>
        <v>3.263777288990001</v>
      </c>
      <c r="O135" s="1">
        <f>O$79*EXP(-($D135)*Wall_Loss_Prob_20L!N$27)</f>
        <v>3.6804833851051426</v>
      </c>
      <c r="P135" s="1">
        <f>P$79*EXP(-($D135)*Wall_Loss_Prob_20L!O$27)</f>
        <v>4.0637365800567098</v>
      </c>
      <c r="Q135" s="1">
        <f>Q$79*EXP(-($D135)*Wall_Loss_Prob_20L!P$27)</f>
        <v>4.4067397829158486</v>
      </c>
      <c r="R135" s="1">
        <f>R$79*EXP(-($D135)*Wall_Loss_Prob_20L!Q$27)</f>
        <v>4.7033206211157488</v>
      </c>
      <c r="S135" s="1">
        <f>S$79*EXP(-($D135)*Wall_Loss_Prob_20L!R$27)</f>
        <v>4.9475781061040003</v>
      </c>
      <c r="T135" s="1">
        <f>T$79*EXP(-($D135)*Wall_Loss_Prob_20L!S$27)</f>
        <v>5.1334945965580996</v>
      </c>
      <c r="U135" s="1">
        <f>U$79*EXP(-($D135)*Wall_Loss_Prob_20L!T$27)</f>
        <v>5.2544422519447949</v>
      </c>
      <c r="V135" s="1">
        <f>V$79*EXP(-($D135)*Wall_Loss_Prob_20L!U$27)</f>
        <v>5.3024438199573201</v>
      </c>
      <c r="W135" s="1">
        <f>W$79*EXP(-($D135)*Wall_Loss_Prob_20L!V$27)</f>
        <v>5.2668604445210123</v>
      </c>
      <c r="X135" s="1">
        <f>X$79*EXP(-($D135)*Wall_Loss_Prob_20L!W$27)</f>
        <v>5.1315350005337663</v>
      </c>
      <c r="Y135" s="1">
        <f>Y$79*EXP(-($D135)*Wall_Loss_Prob_20L!X$27)</f>
        <v>4.8657878357807292</v>
      </c>
      <c r="Z135" s="1">
        <f>Z$79*EXP(-($D135)*Wall_Loss_Prob_20L!Y$27)</f>
        <v>4.3567075537122877</v>
      </c>
      <c r="AA135" s="1">
        <f>AA$79*EXP(-($D135)*Wall_Loss_Prob_20L!Z$27)</f>
        <v>1.7720111339661331</v>
      </c>
      <c r="AC135" s="1">
        <f t="shared" si="12"/>
        <v>72.688095182200172</v>
      </c>
      <c r="AD135" s="1">
        <f t="shared" si="11"/>
        <v>1120</v>
      </c>
    </row>
    <row r="136" spans="4:30" x14ac:dyDescent="0.15">
      <c r="D136" s="1">
        <f t="shared" si="9"/>
        <v>1140</v>
      </c>
      <c r="E136" s="1">
        <f t="shared" si="10"/>
        <v>1240</v>
      </c>
      <c r="F136" s="1">
        <f>F$79*EXP(-($D136)*Wall_Loss_Prob_20L!E$27)</f>
        <v>8.0915009243166539E-2</v>
      </c>
      <c r="G136" s="1">
        <f>G$79*EXP(-($D136)*Wall_Loss_Prob_20L!F$27)</f>
        <v>0.29545570283700801</v>
      </c>
      <c r="H136" s="1">
        <f>H$79*EXP(-($D136)*Wall_Loss_Prob_20L!G$27)</f>
        <v>0.60714174928643005</v>
      </c>
      <c r="I136" s="1">
        <f>I$79*EXP(-($D136)*Wall_Loss_Prob_20L!H$27)</f>
        <v>0.98620098172205894</v>
      </c>
      <c r="J136" s="1">
        <f>J$79*EXP(-($D136)*Wall_Loss_Prob_20L!I$27)</f>
        <v>1.408393035082363</v>
      </c>
      <c r="K136" s="1">
        <f>K$79*EXP(-($D136)*Wall_Loss_Prob_20L!J$27)</f>
        <v>1.8539995415552324</v>
      </c>
      <c r="L136" s="1">
        <f>L$79*EXP(-($D136)*Wall_Loss_Prob_20L!K$27)</f>
        <v>2.3069644026976395</v>
      </c>
      <c r="M136" s="1">
        <f>M$79*EXP(-($D136)*Wall_Loss_Prob_20L!L$27)</f>
        <v>2.754166135551174</v>
      </c>
      <c r="N136" s="1">
        <f>N$79*EXP(-($D136)*Wall_Loss_Prob_20L!M$27)</f>
        <v>3.1848037832232508</v>
      </c>
      <c r="O136" s="1">
        <f>O$79*EXP(-($D136)*Wall_Loss_Prob_20L!N$27)</f>
        <v>3.589877821888368</v>
      </c>
      <c r="P136" s="1">
        <f>P$79*EXP(-($D136)*Wall_Loss_Prob_20L!O$27)</f>
        <v>3.9617473617216001</v>
      </c>
      <c r="Q136" s="1">
        <f>Q$79*EXP(-($D136)*Wall_Loss_Prob_20L!P$27)</f>
        <v>4.2937441172789335</v>
      </c>
      <c r="R136" s="1">
        <f>R$79*EXP(-($D136)*Wall_Loss_Prob_20L!Q$27)</f>
        <v>4.5798211900704038</v>
      </c>
      <c r="S136" s="1">
        <f>S$79*EXP(-($D136)*Wall_Loss_Prob_20L!R$27)</f>
        <v>4.8142089542712965</v>
      </c>
      <c r="T136" s="1">
        <f>T$79*EXP(-($D136)*Wall_Loss_Prob_20L!S$27)</f>
        <v>4.9910376297865575</v>
      </c>
      <c r="U136" s="1">
        <f>U$79*EXP(-($D136)*Wall_Loss_Prob_20L!T$27)</f>
        <v>5.1038577993055583</v>
      </c>
      <c r="V136" s="1">
        <f>V$79*EXP(-($D136)*Wall_Loss_Prob_20L!U$27)</f>
        <v>5.1449227808418421</v>
      </c>
      <c r="W136" s="1">
        <f>W$79*EXP(-($D136)*Wall_Loss_Prob_20L!V$27)</f>
        <v>5.1039149007172187</v>
      </c>
      <c r="X136" s="1">
        <f>X$79*EXP(-($D136)*Wall_Loss_Prob_20L!W$27)</f>
        <v>4.965170767391001</v>
      </c>
      <c r="Y136" s="1">
        <f>Y$79*EXP(-($D136)*Wall_Loss_Prob_20L!X$27)</f>
        <v>4.6989168475720113</v>
      </c>
      <c r="Z136" s="1">
        <f>Z$79*EXP(-($D136)*Wall_Loss_Prob_20L!Y$27)</f>
        <v>4.1951720557986265</v>
      </c>
      <c r="AA136" s="1">
        <f>AA$79*EXP(-($D136)*Wall_Loss_Prob_20L!Z$27)</f>
        <v>1.6781177953601487</v>
      </c>
      <c r="AC136" s="1">
        <f t="shared" si="12"/>
        <v>70.598550363201895</v>
      </c>
      <c r="AD136" s="1">
        <f t="shared" si="11"/>
        <v>1140</v>
      </c>
    </row>
    <row r="137" spans="4:30" x14ac:dyDescent="0.15">
      <c r="D137" s="1">
        <f t="shared" si="9"/>
        <v>1160</v>
      </c>
      <c r="E137" s="1">
        <f t="shared" si="10"/>
        <v>1260</v>
      </c>
      <c r="F137" s="1">
        <f>F$79*EXP(-($D137)*Wall_Loss_Prob_20L!E$27)</f>
        <v>7.9091086076586894E-2</v>
      </c>
      <c r="G137" s="1">
        <f>G$79*EXP(-($D137)*Wall_Loss_Prob_20L!F$27)</f>
        <v>0.28877831764716716</v>
      </c>
      <c r="H137" s="1">
        <f>H$79*EXP(-($D137)*Wall_Loss_Prob_20L!G$27)</f>
        <v>0.5933601032374215</v>
      </c>
      <c r="I137" s="1">
        <f>I$79*EXP(-($D137)*Wall_Loss_Prob_20L!H$27)</f>
        <v>0.9636773816210471</v>
      </c>
      <c r="J137" s="1">
        <f>J$79*EXP(-($D137)*Wall_Loss_Prob_20L!I$27)</f>
        <v>1.3759719007685371</v>
      </c>
      <c r="K137" s="1">
        <f>K$79*EXP(-($D137)*Wall_Loss_Prob_20L!J$27)</f>
        <v>1.8109047198215851</v>
      </c>
      <c r="L137" s="1">
        <f>L$79*EXP(-($D137)*Wall_Loss_Prob_20L!K$27)</f>
        <v>2.2527195778650038</v>
      </c>
      <c r="M137" s="1">
        <f>M$79*EXP(-($D137)*Wall_Loss_Prob_20L!L$27)</f>
        <v>2.6885341027496823</v>
      </c>
      <c r="N137" s="1">
        <f>N$79*EXP(-($D137)*Wall_Loss_Prob_20L!M$27)</f>
        <v>3.1077411966341439</v>
      </c>
      <c r="O137" s="1">
        <f>O$79*EXP(-($D137)*Wall_Loss_Prob_20L!N$27)</f>
        <v>3.5015027722283336</v>
      </c>
      <c r="P137" s="1">
        <f>P$79*EXP(-($D137)*Wall_Loss_Prob_20L!O$27)</f>
        <v>3.8623178074916029</v>
      </c>
      <c r="Q137" s="1">
        <f>Q$79*EXP(-($D137)*Wall_Loss_Prob_20L!P$27)</f>
        <v>4.1836458363485587</v>
      </c>
      <c r="R137" s="1">
        <f>R$79*EXP(-($D137)*Wall_Loss_Prob_20L!Q$27)</f>
        <v>4.4595645975847029</v>
      </c>
      <c r="S137" s="1">
        <f>S$79*EXP(-($D137)*Wall_Loss_Prob_20L!R$27)</f>
        <v>4.6844349615809273</v>
      </c>
      <c r="T137" s="1">
        <f>T$79*EXP(-($D137)*Wall_Loss_Prob_20L!S$27)</f>
        <v>4.8525339129892817</v>
      </c>
      <c r="U137" s="1">
        <f>U$79*EXP(-($D137)*Wall_Loss_Prob_20L!T$27)</f>
        <v>4.9575888717571646</v>
      </c>
      <c r="V137" s="1">
        <f>V$79*EXP(-($D137)*Wall_Loss_Prob_20L!U$27)</f>
        <v>4.9920812590596029</v>
      </c>
      <c r="W137" s="1">
        <f>W$79*EXP(-($D137)*Wall_Loss_Prob_20L!V$27)</f>
        <v>4.9460105480604462</v>
      </c>
      <c r="X137" s="1">
        <f>X$79*EXP(-($D137)*Wall_Loss_Prob_20L!W$27)</f>
        <v>4.804200058421082</v>
      </c>
      <c r="Y137" s="1">
        <f>Y$79*EXP(-($D137)*Wall_Loss_Prob_20L!X$27)</f>
        <v>4.5377686585574946</v>
      </c>
      <c r="Z137" s="1">
        <f>Z$79*EXP(-($D137)*Wall_Loss_Prob_20L!Y$27)</f>
        <v>4.0396258782064489</v>
      </c>
      <c r="AA137" s="1">
        <f>AA$79*EXP(-($D137)*Wall_Loss_Prob_20L!Z$27)</f>
        <v>1.5891995716761822</v>
      </c>
      <c r="AC137" s="1">
        <f t="shared" si="12"/>
        <v>68.571253120382991</v>
      </c>
      <c r="AD137" s="1">
        <f t="shared" si="11"/>
        <v>1160</v>
      </c>
    </row>
    <row r="138" spans="4:30" x14ac:dyDescent="0.15">
      <c r="D138" s="1">
        <f t="shared" si="9"/>
        <v>1180</v>
      </c>
      <c r="E138" s="1">
        <f t="shared" si="10"/>
        <v>1280</v>
      </c>
      <c r="F138" s="1">
        <f>F$79*EXP(-($D138)*Wall_Loss_Prob_20L!E$27)</f>
        <v>7.7308276366567452E-2</v>
      </c>
      <c r="G138" s="1">
        <f>G$79*EXP(-($D138)*Wall_Loss_Prob_20L!F$27)</f>
        <v>0.28225184331315128</v>
      </c>
      <c r="H138" s="1">
        <f>H$79*EXP(-($D138)*Wall_Loss_Prob_20L!G$27)</f>
        <v>0.57989128984741434</v>
      </c>
      <c r="I138" s="1">
        <f>I$79*EXP(-($D138)*Wall_Loss_Prob_20L!H$27)</f>
        <v>0.9416681924473338</v>
      </c>
      <c r="J138" s="1">
        <f>J$79*EXP(-($D138)*Wall_Loss_Prob_20L!I$27)</f>
        <v>1.3442970992780161</v>
      </c>
      <c r="K138" s="1">
        <f>K$79*EXP(-($D138)*Wall_Loss_Prob_20L!J$27)</f>
        <v>1.76881160473275</v>
      </c>
      <c r="L138" s="1">
        <f>L$79*EXP(-($D138)*Wall_Loss_Prob_20L!K$27)</f>
        <v>2.1997502391290249</v>
      </c>
      <c r="M138" s="1">
        <f>M$79*EXP(-($D138)*Wall_Loss_Prob_20L!L$27)</f>
        <v>2.6244660873377188</v>
      </c>
      <c r="N138" s="1">
        <f>N$79*EXP(-($D138)*Wall_Loss_Prob_20L!M$27)</f>
        <v>3.0325432907776739</v>
      </c>
      <c r="O138" s="1">
        <f>O$79*EXP(-($D138)*Wall_Loss_Prob_20L!N$27)</f>
        <v>3.4153033256918341</v>
      </c>
      <c r="P138" s="1">
        <f>P$79*EXP(-($D138)*Wall_Loss_Prob_20L!O$27)</f>
        <v>3.7653836764553961</v>
      </c>
      <c r="Q138" s="1">
        <f>Q$79*EXP(-($D138)*Wall_Loss_Prob_20L!P$27)</f>
        <v>4.07637064667205</v>
      </c>
      <c r="R138" s="1">
        <f>R$79*EXP(-($D138)*Wall_Loss_Prob_20L!Q$27)</f>
        <v>4.3424656934532173</v>
      </c>
      <c r="S138" s="1">
        <f>S$79*EXP(-($D138)*Wall_Loss_Prob_20L!R$27)</f>
        <v>4.5581592152979677</v>
      </c>
      <c r="T138" s="1">
        <f>T$79*EXP(-($D138)*Wall_Loss_Prob_20L!S$27)</f>
        <v>4.7178737415606449</v>
      </c>
      <c r="U138" s="1">
        <f>U$79*EXP(-($D138)*Wall_Loss_Prob_20L!T$27)</f>
        <v>4.8155117928078974</v>
      </c>
      <c r="V138" s="1">
        <f>V$79*EXP(-($D138)*Wall_Loss_Prob_20L!U$27)</f>
        <v>4.8437802390061186</v>
      </c>
      <c r="W138" s="1">
        <f>W$79*EXP(-($D138)*Wall_Loss_Prob_20L!V$27)</f>
        <v>4.7929914227385666</v>
      </c>
      <c r="X138" s="1">
        <f>X$79*EXP(-($D138)*Wall_Loss_Prob_20L!W$27)</f>
        <v>4.6484480157086159</v>
      </c>
      <c r="Y138" s="1">
        <f>Y$79*EXP(-($D138)*Wall_Loss_Prob_20L!X$27)</f>
        <v>4.3821470067567798</v>
      </c>
      <c r="Z138" s="1">
        <f>Z$79*EXP(-($D138)*Wall_Loss_Prob_20L!Y$27)</f>
        <v>3.889846952360263</v>
      </c>
      <c r="AA138" s="1">
        <f>AA$79*EXP(-($D138)*Wall_Loss_Prob_20L!Z$27)</f>
        <v>1.5049928471044796</v>
      </c>
      <c r="AC138" s="1">
        <f t="shared" si="12"/>
        <v>66.604262498843482</v>
      </c>
      <c r="AD138" s="1">
        <f t="shared" si="11"/>
        <v>1180</v>
      </c>
    </row>
    <row r="139" spans="4:30" x14ac:dyDescent="0.15">
      <c r="D139" s="1">
        <f t="shared" si="9"/>
        <v>1200</v>
      </c>
      <c r="E139" s="1">
        <f t="shared" si="10"/>
        <v>1300</v>
      </c>
      <c r="F139" s="1">
        <f>F$79*EXP(-($D139)*Wall_Loss_Prob_20L!E$27)</f>
        <v>7.5565653365566782E-2</v>
      </c>
      <c r="G139" s="1">
        <f>G$79*EXP(-($D139)*Wall_Loss_Prob_20L!F$27)</f>
        <v>0.27587286920553611</v>
      </c>
      <c r="H139" s="1">
        <f>H$79*EXP(-($D139)*Wall_Loss_Prob_20L!G$27)</f>
        <v>0.56672820805807445</v>
      </c>
      <c r="I139" s="1">
        <f>I$79*EXP(-($D139)*Wall_Loss_Prob_20L!H$27)</f>
        <v>0.92016166569708591</v>
      </c>
      <c r="J139" s="1">
        <f>J$79*EXP(-($D139)*Wall_Loss_Prob_20L!I$27)</f>
        <v>1.3133514500680781</v>
      </c>
      <c r="K139" s="1">
        <f>K$79*EXP(-($D139)*Wall_Loss_Prob_20L!J$27)</f>
        <v>1.7276969123728907</v>
      </c>
      <c r="L139" s="1">
        <f>L$79*EXP(-($D139)*Wall_Loss_Prob_20L!K$27)</f>
        <v>2.148026395337777</v>
      </c>
      <c r="M139" s="1">
        <f>M$79*EXP(-($D139)*Wall_Loss_Prob_20L!L$27)</f>
        <v>2.5619248186367725</v>
      </c>
      <c r="N139" s="1">
        <f>N$79*EXP(-($D139)*Wall_Loss_Prob_20L!M$27)</f>
        <v>2.9591649460388814</v>
      </c>
      <c r="O139" s="1">
        <f>O$79*EXP(-($D139)*Wall_Loss_Prob_20L!N$27)</f>
        <v>3.3312259236221085</v>
      </c>
      <c r="P139" s="1">
        <f>P$79*EXP(-($D139)*Wall_Loss_Prob_20L!O$27)</f>
        <v>3.6708823399814388</v>
      </c>
      <c r="Q139" s="1">
        <f>Q$79*EXP(-($D139)*Wall_Loss_Prob_20L!P$27)</f>
        <v>3.9718461597964678</v>
      </c>
      <c r="R139" s="1">
        <f>R$79*EXP(-($D139)*Wall_Loss_Prob_20L!Q$27)</f>
        <v>4.2284415633380608</v>
      </c>
      <c r="S139" s="1">
        <f>S$79*EXP(-($D139)*Wall_Loss_Prob_20L!R$27)</f>
        <v>4.4352874151109818</v>
      </c>
      <c r="T139" s="1">
        <f>T$79*EXP(-($D139)*Wall_Loss_Prob_20L!S$27)</f>
        <v>4.5869504552510678</v>
      </c>
      <c r="U139" s="1">
        <f>U$79*EXP(-($D139)*Wall_Loss_Prob_20L!T$27)</f>
        <v>4.6775064303492311</v>
      </c>
      <c r="V139" s="1">
        <f>V$79*EXP(-($D139)*Wall_Loss_Prob_20L!U$27)</f>
        <v>4.6998848348486053</v>
      </c>
      <c r="W139" s="1">
        <f>W$79*EXP(-($D139)*Wall_Loss_Prob_20L!V$27)</f>
        <v>4.6447063861305606</v>
      </c>
      <c r="X139" s="1">
        <f>X$79*EXP(-($D139)*Wall_Loss_Prob_20L!W$27)</f>
        <v>4.4977454502273453</v>
      </c>
      <c r="Y139" s="1">
        <f>Y$79*EXP(-($D139)*Wall_Loss_Prob_20L!X$27)</f>
        <v>4.2318623609454518</v>
      </c>
      <c r="Z139" s="1">
        <f>Z$79*EXP(-($D139)*Wall_Loss_Prob_20L!Y$27)</f>
        <v>3.7456214434155441</v>
      </c>
      <c r="AA139" s="1">
        <f>AA$79*EXP(-($D139)*Wall_Loss_Prob_20L!Z$27)</f>
        <v>1.4252479740141584</v>
      </c>
      <c r="AC139" s="1">
        <f t="shared" si="12"/>
        <v>64.695701655811689</v>
      </c>
      <c r="AD139" s="1">
        <f t="shared" si="11"/>
        <v>1200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43"/>
  <sheetViews>
    <sheetView topLeftCell="BK13" workbookViewId="0">
      <selection activeCell="J45" sqref="J45"/>
    </sheetView>
  </sheetViews>
  <sheetFormatPr baseColWidth="10" defaultColWidth="8.83203125" defaultRowHeight="13" x14ac:dyDescent="0.15"/>
  <cols>
    <col min="3" max="3" width="12.33203125" bestFit="1" customWidth="1"/>
    <col min="5" max="5" width="8.83203125" style="5"/>
    <col min="9" max="9" width="12.33203125" bestFit="1" customWidth="1"/>
  </cols>
  <sheetData>
    <row r="1" spans="1:70" x14ac:dyDescent="0.15">
      <c r="A1" t="s">
        <v>18</v>
      </c>
      <c r="B1" t="s">
        <v>21</v>
      </c>
      <c r="C1">
        <v>160</v>
      </c>
    </row>
    <row r="2" spans="1:70" x14ac:dyDescent="0.15">
      <c r="A2" t="s">
        <v>19</v>
      </c>
      <c r="B2" t="s">
        <v>21</v>
      </c>
      <c r="C2">
        <v>0.01</v>
      </c>
    </row>
    <row r="3" spans="1:70" x14ac:dyDescent="0.15">
      <c r="A3" t="s">
        <v>20</v>
      </c>
      <c r="C3">
        <f>4.826*10^13</f>
        <v>48260000000000</v>
      </c>
    </row>
    <row r="4" spans="1:70" x14ac:dyDescent="0.15">
      <c r="A4" t="s">
        <v>4</v>
      </c>
      <c r="B4" t="s">
        <v>23</v>
      </c>
      <c r="C4">
        <f>10^-9*SQRT($C$3*$C$2)</f>
        <v>6.9469417731833627E-4</v>
      </c>
    </row>
    <row r="5" spans="1:70" x14ac:dyDescent="0.15">
      <c r="A5" t="s">
        <v>24</v>
      </c>
      <c r="B5" t="s">
        <v>25</v>
      </c>
      <c r="C5">
        <v>200</v>
      </c>
    </row>
    <row r="6" spans="1:70" x14ac:dyDescent="0.15">
      <c r="A6" t="s">
        <v>26</v>
      </c>
      <c r="C6">
        <f>$C$4*$C$5</f>
        <v>0.13893883546366725</v>
      </c>
    </row>
    <row r="7" spans="1:70" x14ac:dyDescent="0.15">
      <c r="A7" t="s">
        <v>22</v>
      </c>
      <c r="B7" t="s">
        <v>23</v>
      </c>
      <c r="C7">
        <f>10^-9*SQRT($C$3*($C$1-$C$2))</f>
        <v>8.7869889040558147E-2</v>
      </c>
    </row>
    <row r="8" spans="1:70" x14ac:dyDescent="0.15">
      <c r="A8" t="s">
        <v>15</v>
      </c>
      <c r="C8">
        <f>$C$7*$C$5</f>
        <v>17.573977808111628</v>
      </c>
    </row>
    <row r="9" spans="1:70" x14ac:dyDescent="0.15">
      <c r="A9" t="s">
        <v>27</v>
      </c>
      <c r="C9">
        <f>0.5*(EXP($C$8)+EXP(-$C$8))</f>
        <v>21441323.604625165</v>
      </c>
    </row>
    <row r="10" spans="1:70" x14ac:dyDescent="0.15">
      <c r="A10" t="s">
        <v>28</v>
      </c>
      <c r="C10">
        <f>0.5*(EXP($C$8)-EXP(-$C$8))</f>
        <v>21441323.604625143</v>
      </c>
    </row>
    <row r="11" spans="1:70" x14ac:dyDescent="0.15">
      <c r="A11" t="s">
        <v>29</v>
      </c>
      <c r="C11">
        <f>(($C$4^2+$C$7^2)/(2*$C$4*$C$7))^2</f>
        <v>4000.2500156259766</v>
      </c>
    </row>
    <row r="12" spans="1:70" x14ac:dyDescent="0.15">
      <c r="A12" t="s">
        <v>30</v>
      </c>
      <c r="C12">
        <f>(($C$4^2-$C$7^2)/(2*$C$4*$C$7))^2</f>
        <v>3999.2500156259775</v>
      </c>
    </row>
    <row r="16" spans="1:70" x14ac:dyDescent="0.15">
      <c r="A16" t="s">
        <v>16</v>
      </c>
      <c r="C16">
        <f>1/($C$9^2+$C$12*$C$10^2)</f>
        <v>5.4376303564545048E-19</v>
      </c>
      <c r="E16" s="5" t="s">
        <v>32</v>
      </c>
      <c r="G16" s="1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2" x14ac:dyDescent="0.15">
      <c r="A17" t="s">
        <v>17</v>
      </c>
      <c r="C17">
        <f>1/(1+$C$11*$C$10^2)</f>
        <v>5.4376303564545057E-19</v>
      </c>
      <c r="E17" s="5">
        <v>0.05</v>
      </c>
      <c r="G17" s="1">
        <f>9.39565/2/(2.9979)^2*0.001*G$19^2</f>
        <v>0.32669506022595907</v>
      </c>
      <c r="H17" s="1">
        <f t="shared" ref="H17:BS17" si="0">9.39565/2/(2.9979)^2*0.001*H$19^2</f>
        <v>0.32669506022595907</v>
      </c>
      <c r="I17" s="1">
        <f t="shared" si="0"/>
        <v>0.32669506022595907</v>
      </c>
      <c r="J17" s="1">
        <f t="shared" si="0"/>
        <v>1.3067802409038363</v>
      </c>
      <c r="K17" s="1">
        <f t="shared" si="0"/>
        <v>1.3067802409038363</v>
      </c>
      <c r="L17" s="1">
        <f t="shared" si="0"/>
        <v>1.3067802409038363</v>
      </c>
      <c r="M17" s="1">
        <f t="shared" si="0"/>
        <v>2.9402555420336314</v>
      </c>
      <c r="N17" s="1">
        <f t="shared" si="0"/>
        <v>2.9402555420336314</v>
      </c>
      <c r="O17" s="1">
        <f t="shared" si="0"/>
        <v>2.9402555420336314</v>
      </c>
      <c r="P17" s="1">
        <f t="shared" si="0"/>
        <v>5.2271209636153451</v>
      </c>
      <c r="Q17" s="1">
        <f t="shared" si="0"/>
        <v>5.2271209636153451</v>
      </c>
      <c r="R17" s="1">
        <f t="shared" si="0"/>
        <v>5.2271209636153451</v>
      </c>
      <c r="S17" s="1">
        <f t="shared" si="0"/>
        <v>8.167376505648976</v>
      </c>
      <c r="T17" s="1">
        <f t="shared" si="0"/>
        <v>8.167376505648976</v>
      </c>
      <c r="U17" s="1">
        <f t="shared" si="0"/>
        <v>8.167376505648976</v>
      </c>
      <c r="V17" s="1">
        <f t="shared" si="0"/>
        <v>11.761022168134526</v>
      </c>
      <c r="W17" s="1">
        <f t="shared" si="0"/>
        <v>11.761022168134526</v>
      </c>
      <c r="X17" s="1">
        <f t="shared" si="0"/>
        <v>11.761022168134526</v>
      </c>
      <c r="Y17" s="1">
        <f t="shared" si="0"/>
        <v>16.008057951071994</v>
      </c>
      <c r="Z17" s="1">
        <f t="shared" si="0"/>
        <v>16.008057951071994</v>
      </c>
      <c r="AA17" s="1">
        <f t="shared" si="0"/>
        <v>16.008057951071994</v>
      </c>
      <c r="AB17" s="1">
        <f t="shared" si="0"/>
        <v>20.90848385446138</v>
      </c>
      <c r="AC17" s="1">
        <f t="shared" si="0"/>
        <v>20.90848385446138</v>
      </c>
      <c r="AD17" s="1">
        <f t="shared" si="0"/>
        <v>20.90848385446138</v>
      </c>
      <c r="AE17" s="1">
        <f t="shared" si="0"/>
        <v>26.462299878302684</v>
      </c>
      <c r="AF17" s="1">
        <f t="shared" si="0"/>
        <v>26.462299878302684</v>
      </c>
      <c r="AG17" s="1">
        <f t="shared" si="0"/>
        <v>26.462299878302684</v>
      </c>
      <c r="AH17" s="1">
        <f t="shared" si="0"/>
        <v>32.669506022595904</v>
      </c>
      <c r="AI17" s="1">
        <f t="shared" si="0"/>
        <v>32.669506022595904</v>
      </c>
      <c r="AJ17" s="1">
        <f t="shared" si="0"/>
        <v>32.669506022595904</v>
      </c>
      <c r="AK17" s="1">
        <f t="shared" si="0"/>
        <v>39.530102287341045</v>
      </c>
      <c r="AL17" s="1">
        <f t="shared" si="0"/>
        <v>39.530102287341045</v>
      </c>
      <c r="AM17" s="1">
        <f t="shared" si="0"/>
        <v>39.530102287341045</v>
      </c>
      <c r="AN17" s="1">
        <f t="shared" si="0"/>
        <v>47.044088672538102</v>
      </c>
      <c r="AO17" s="1">
        <f t="shared" si="0"/>
        <v>47.044088672538102</v>
      </c>
      <c r="AP17" s="1">
        <f t="shared" si="0"/>
        <v>47.044088672538102</v>
      </c>
      <c r="AQ17" s="1">
        <f t="shared" si="0"/>
        <v>55.211465178187076</v>
      </c>
      <c r="AR17" s="1">
        <f t="shared" si="0"/>
        <v>55.211465178187076</v>
      </c>
      <c r="AS17" s="1">
        <f t="shared" si="0"/>
        <v>55.211465178187076</v>
      </c>
      <c r="AT17" s="1">
        <f t="shared" si="0"/>
        <v>64.032231804287974</v>
      </c>
      <c r="AU17" s="1">
        <f t="shared" si="0"/>
        <v>64.032231804287974</v>
      </c>
      <c r="AV17" s="1">
        <f t="shared" si="0"/>
        <v>64.032231804287974</v>
      </c>
      <c r="AW17" s="1">
        <f t="shared" si="0"/>
        <v>73.506388550840782</v>
      </c>
      <c r="AX17" s="1">
        <f t="shared" si="0"/>
        <v>73.506388550840782</v>
      </c>
      <c r="AY17" s="1">
        <f t="shared" si="0"/>
        <v>73.506388550840782</v>
      </c>
      <c r="AZ17" s="1">
        <f t="shared" si="0"/>
        <v>83.633935417845521</v>
      </c>
      <c r="BA17" s="1">
        <f t="shared" si="0"/>
        <v>83.633935417845521</v>
      </c>
      <c r="BB17" s="1">
        <f t="shared" si="0"/>
        <v>83.633935417845521</v>
      </c>
      <c r="BC17" s="1">
        <f t="shared" si="0"/>
        <v>94.414872405302162</v>
      </c>
      <c r="BD17" s="1">
        <f t="shared" si="0"/>
        <v>94.414872405302162</v>
      </c>
      <c r="BE17" s="1">
        <f t="shared" si="0"/>
        <v>94.414872405302162</v>
      </c>
      <c r="BF17" s="1">
        <f t="shared" si="0"/>
        <v>105.84919951321073</v>
      </c>
      <c r="BG17" s="1">
        <f t="shared" si="0"/>
        <v>105.84919951321073</v>
      </c>
      <c r="BH17" s="1">
        <f t="shared" si="0"/>
        <v>105.84919951321073</v>
      </c>
      <c r="BI17" s="1">
        <f t="shared" si="0"/>
        <v>117.93691674157121</v>
      </c>
      <c r="BJ17" s="1">
        <f t="shared" si="0"/>
        <v>117.93691674157121</v>
      </c>
      <c r="BK17" s="1">
        <f t="shared" si="0"/>
        <v>117.93691674157121</v>
      </c>
      <c r="BL17" s="1">
        <f t="shared" si="0"/>
        <v>130.67802409038362</v>
      </c>
      <c r="BM17" s="1">
        <f t="shared" si="0"/>
        <v>130.67802409038362</v>
      </c>
      <c r="BN17" s="1">
        <f t="shared" si="0"/>
        <v>130.67802409038362</v>
      </c>
      <c r="BO17" s="1">
        <f t="shared" si="0"/>
        <v>144.07252155964792</v>
      </c>
      <c r="BP17" s="1">
        <f t="shared" si="0"/>
        <v>144.07252155964792</v>
      </c>
      <c r="BQ17" s="1">
        <f t="shared" si="0"/>
        <v>144.07252155964792</v>
      </c>
      <c r="BR17" s="1">
        <f t="shared" si="0"/>
        <v>158.12040914936418</v>
      </c>
      <c r="BS17" s="1">
        <f t="shared" si="0"/>
        <v>158.12040914936418</v>
      </c>
      <c r="BT17" s="1">
        <f>9.39565/2/(2.9979)^2*0.001*BT$19^2</f>
        <v>158.12040914936418</v>
      </c>
    </row>
    <row r="18" spans="1:72" x14ac:dyDescent="0.15">
      <c r="G18" s="1" t="s"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15">
      <c r="E19" s="5" t="s">
        <v>31</v>
      </c>
      <c r="G19" s="1">
        <v>25</v>
      </c>
      <c r="H19" s="1">
        <f>G$19</f>
        <v>25</v>
      </c>
      <c r="I19" s="1">
        <f>G$19</f>
        <v>25</v>
      </c>
      <c r="J19" s="1">
        <f>G$19+Wall_Loss_Prob_20L!$A$14</f>
        <v>50</v>
      </c>
      <c r="K19" s="1">
        <f>J$19</f>
        <v>50</v>
      </c>
      <c r="L19" s="1">
        <f>J$19</f>
        <v>50</v>
      </c>
      <c r="M19" s="1">
        <f>J$19+Wall_Loss_Prob_20L!$A$14</f>
        <v>75</v>
      </c>
      <c r="N19" s="1">
        <f>M$19</f>
        <v>75</v>
      </c>
      <c r="O19" s="1">
        <f>M$19</f>
        <v>75</v>
      </c>
      <c r="P19" s="1">
        <f>M$19+Wall_Loss_Prob_20L!$A$14</f>
        <v>100</v>
      </c>
      <c r="Q19" s="1">
        <f>P$19</f>
        <v>100</v>
      </c>
      <c r="R19" s="1">
        <f>P$19</f>
        <v>100</v>
      </c>
      <c r="S19" s="1">
        <f>P$19+Wall_Loss_Prob_20L!$A$14</f>
        <v>125</v>
      </c>
      <c r="T19" s="1">
        <f>S$19</f>
        <v>125</v>
      </c>
      <c r="U19" s="1">
        <f>S$19</f>
        <v>125</v>
      </c>
      <c r="V19" s="1">
        <f>S$19+Wall_Loss_Prob_20L!$A$14</f>
        <v>150</v>
      </c>
      <c r="W19" s="1">
        <f>V$19</f>
        <v>150</v>
      </c>
      <c r="X19" s="1">
        <f>V$19</f>
        <v>150</v>
      </c>
      <c r="Y19" s="1">
        <f>V$19+Wall_Loss_Prob_20L!$A$14</f>
        <v>175</v>
      </c>
      <c r="Z19" s="1">
        <f>Y$19</f>
        <v>175</v>
      </c>
      <c r="AA19" s="1">
        <f>Y$19</f>
        <v>175</v>
      </c>
      <c r="AB19" s="1">
        <f>Y$19+Wall_Loss_Prob_20L!$A$14</f>
        <v>200</v>
      </c>
      <c r="AC19" s="1">
        <f>AB$19</f>
        <v>200</v>
      </c>
      <c r="AD19" s="1">
        <f>AB$19</f>
        <v>200</v>
      </c>
      <c r="AE19" s="1">
        <f>AB$19+Wall_Loss_Prob_20L!$A$14</f>
        <v>225</v>
      </c>
      <c r="AF19" s="1">
        <f>AE$19</f>
        <v>225</v>
      </c>
      <c r="AG19" s="1">
        <f>AE$19</f>
        <v>225</v>
      </c>
      <c r="AH19" s="1">
        <f>AE$19+Wall_Loss_Prob_20L!$A$14</f>
        <v>250</v>
      </c>
      <c r="AI19" s="1">
        <f>AH$19</f>
        <v>250</v>
      </c>
      <c r="AJ19" s="1">
        <f>AH$19</f>
        <v>250</v>
      </c>
      <c r="AK19" s="1">
        <f>AH$19+Wall_Loss_Prob_20L!$A$14</f>
        <v>275</v>
      </c>
      <c r="AL19" s="1">
        <f>AK$19</f>
        <v>275</v>
      </c>
      <c r="AM19" s="1">
        <f>AK$19</f>
        <v>275</v>
      </c>
      <c r="AN19" s="1">
        <f>AK$19+Wall_Loss_Prob_20L!$A$14</f>
        <v>300</v>
      </c>
      <c r="AO19" s="1">
        <f>AN$19</f>
        <v>300</v>
      </c>
      <c r="AP19" s="1">
        <f>AN$19</f>
        <v>300</v>
      </c>
      <c r="AQ19" s="1">
        <f>AN$19+Wall_Loss_Prob_20L!$A$14</f>
        <v>325</v>
      </c>
      <c r="AR19" s="1">
        <f>AQ$19</f>
        <v>325</v>
      </c>
      <c r="AS19" s="1">
        <f>AQ$19</f>
        <v>325</v>
      </c>
      <c r="AT19" s="1">
        <f>AQ$19+Wall_Loss_Prob_20L!$A$14</f>
        <v>350</v>
      </c>
      <c r="AU19" s="1">
        <f>AT$19</f>
        <v>350</v>
      </c>
      <c r="AV19" s="1">
        <f>AT$19</f>
        <v>350</v>
      </c>
      <c r="AW19" s="1">
        <f>AT$19+Wall_Loss_Prob_20L!$A$14</f>
        <v>375</v>
      </c>
      <c r="AX19" s="1">
        <f>AW$19</f>
        <v>375</v>
      </c>
      <c r="AY19" s="1">
        <f>AW$19</f>
        <v>375</v>
      </c>
      <c r="AZ19" s="1">
        <f>AW$19+Wall_Loss_Prob_20L!$A$14</f>
        <v>400</v>
      </c>
      <c r="BA19" s="1">
        <f>AZ$19</f>
        <v>400</v>
      </c>
      <c r="BB19" s="1">
        <f>AZ$19</f>
        <v>400</v>
      </c>
      <c r="BC19" s="1">
        <f>AZ$19+Wall_Loss_Prob_20L!$A$14</f>
        <v>425</v>
      </c>
      <c r="BD19" s="1">
        <f>BC$19</f>
        <v>425</v>
      </c>
      <c r="BE19" s="1">
        <f>BC$19</f>
        <v>425</v>
      </c>
      <c r="BF19" s="1">
        <f>BC$19+Wall_Loss_Prob_20L!$A$14</f>
        <v>450</v>
      </c>
      <c r="BG19" s="1">
        <f>BF$19</f>
        <v>450</v>
      </c>
      <c r="BH19" s="1">
        <f>BF$19</f>
        <v>450</v>
      </c>
      <c r="BI19" s="1">
        <f>BF$19+Wall_Loss_Prob_20L!$A$14</f>
        <v>475</v>
      </c>
      <c r="BJ19" s="1">
        <f>BI$19</f>
        <v>475</v>
      </c>
      <c r="BK19" s="1">
        <f>BI$19</f>
        <v>475</v>
      </c>
      <c r="BL19" s="1">
        <f>BI$19+Wall_Loss_Prob_20L!$A$14</f>
        <v>500</v>
      </c>
      <c r="BM19" s="1">
        <f>BL$19</f>
        <v>500</v>
      </c>
      <c r="BN19" s="1">
        <f>BL$19</f>
        <v>500</v>
      </c>
      <c r="BO19" s="1">
        <f>BL$19+Wall_Loss_Prob_20L!$A$14</f>
        <v>525</v>
      </c>
      <c r="BP19" s="1">
        <f>BO$19</f>
        <v>525</v>
      </c>
      <c r="BQ19" s="1">
        <f>BO$19</f>
        <v>525</v>
      </c>
      <c r="BR19" s="1">
        <f>BO$19+Wall_Loss_Prob_20L!$A$14</f>
        <v>550</v>
      </c>
      <c r="BS19" s="1">
        <f>BR$19</f>
        <v>550</v>
      </c>
      <c r="BT19" s="1">
        <f>BR$19</f>
        <v>550</v>
      </c>
    </row>
    <row r="20" spans="1:72" x14ac:dyDescent="0.15">
      <c r="G20" t="s">
        <v>4</v>
      </c>
      <c r="H20" t="s">
        <v>22</v>
      </c>
      <c r="I20" t="s">
        <v>33</v>
      </c>
      <c r="J20" t="s">
        <v>4</v>
      </c>
      <c r="K20" t="s">
        <v>22</v>
      </c>
      <c r="L20" t="s">
        <v>33</v>
      </c>
      <c r="M20" t="s">
        <v>4</v>
      </c>
      <c r="N20" t="s">
        <v>22</v>
      </c>
      <c r="O20" t="s">
        <v>33</v>
      </c>
      <c r="P20" t="s">
        <v>4</v>
      </c>
      <c r="Q20" t="s">
        <v>22</v>
      </c>
      <c r="R20" t="s">
        <v>33</v>
      </c>
      <c r="S20" t="s">
        <v>4</v>
      </c>
      <c r="T20" t="s">
        <v>22</v>
      </c>
      <c r="U20" t="s">
        <v>33</v>
      </c>
      <c r="V20" t="s">
        <v>4</v>
      </c>
      <c r="W20" t="s">
        <v>22</v>
      </c>
      <c r="X20" t="s">
        <v>33</v>
      </c>
      <c r="Y20" t="s">
        <v>4</v>
      </c>
      <c r="Z20" t="s">
        <v>22</v>
      </c>
      <c r="AA20" t="s">
        <v>33</v>
      </c>
      <c r="AB20" t="s">
        <v>4</v>
      </c>
      <c r="AC20" t="s">
        <v>22</v>
      </c>
      <c r="AD20" t="s">
        <v>33</v>
      </c>
      <c r="AE20" t="s">
        <v>4</v>
      </c>
      <c r="AF20" t="s">
        <v>22</v>
      </c>
      <c r="AG20" t="s">
        <v>33</v>
      </c>
      <c r="AH20" t="s">
        <v>4</v>
      </c>
      <c r="AI20" t="s">
        <v>22</v>
      </c>
      <c r="AJ20" t="s">
        <v>33</v>
      </c>
      <c r="AK20" t="s">
        <v>4</v>
      </c>
      <c r="AL20" t="s">
        <v>22</v>
      </c>
      <c r="AM20" t="s">
        <v>33</v>
      </c>
      <c r="AN20" t="s">
        <v>4</v>
      </c>
      <c r="AO20" t="s">
        <v>22</v>
      </c>
      <c r="AP20" t="s">
        <v>33</v>
      </c>
      <c r="AQ20" t="s">
        <v>4</v>
      </c>
      <c r="AR20" t="s">
        <v>22</v>
      </c>
      <c r="AS20" t="s">
        <v>33</v>
      </c>
      <c r="AT20" t="s">
        <v>4</v>
      </c>
      <c r="AU20" t="s">
        <v>22</v>
      </c>
      <c r="AV20" t="s">
        <v>33</v>
      </c>
      <c r="AW20" t="s">
        <v>4</v>
      </c>
      <c r="AX20" t="s">
        <v>22</v>
      </c>
      <c r="AY20" t="s">
        <v>33</v>
      </c>
      <c r="AZ20" t="s">
        <v>4</v>
      </c>
      <c r="BA20" t="s">
        <v>22</v>
      </c>
      <c r="BB20" t="s">
        <v>33</v>
      </c>
      <c r="BC20" t="s">
        <v>4</v>
      </c>
      <c r="BD20" t="s">
        <v>22</v>
      </c>
      <c r="BE20" t="s">
        <v>33</v>
      </c>
      <c r="BF20" t="s">
        <v>4</v>
      </c>
      <c r="BG20" t="s">
        <v>22</v>
      </c>
      <c r="BH20" t="s">
        <v>33</v>
      </c>
      <c r="BI20" t="s">
        <v>4</v>
      </c>
      <c r="BJ20" t="s">
        <v>22</v>
      </c>
      <c r="BK20" t="s">
        <v>33</v>
      </c>
      <c r="BL20" t="s">
        <v>4</v>
      </c>
      <c r="BM20" t="s">
        <v>22</v>
      </c>
      <c r="BN20" t="s">
        <v>33</v>
      </c>
      <c r="BO20" t="s">
        <v>4</v>
      </c>
      <c r="BP20" t="s">
        <v>22</v>
      </c>
      <c r="BQ20" t="s">
        <v>33</v>
      </c>
      <c r="BR20" t="s">
        <v>4</v>
      </c>
      <c r="BS20" t="s">
        <v>22</v>
      </c>
      <c r="BT20" t="s">
        <v>33</v>
      </c>
    </row>
    <row r="21" spans="1:72" x14ac:dyDescent="0.15">
      <c r="E21" s="5">
        <v>0</v>
      </c>
      <c r="G21">
        <f t="shared" ref="G21:G41" si="1">10^-9*SQRT($C$3*G$17*$E21^2)</f>
        <v>0</v>
      </c>
      <c r="H21">
        <f t="shared" ref="H21:H41" si="2">10^-9*SQRT($C$3*($C$1-H$17*$E21^2))</f>
        <v>8.7872635103313029E-2</v>
      </c>
      <c r="I21">
        <v>0</v>
      </c>
      <c r="J21">
        <f t="shared" ref="J21:J41" si="3">10^-9*SQRT($C$3*J$17*$E21^2)</f>
        <v>0</v>
      </c>
      <c r="K21">
        <f t="shared" ref="K21:K41" si="4">10^-9*SQRT($C$3*($C$1-K$17*$E21^2))</f>
        <v>8.7872635103313029E-2</v>
      </c>
      <c r="L21">
        <v>0</v>
      </c>
      <c r="M21">
        <f t="shared" ref="M21:M41" si="5">10^-9*SQRT($C$3*M$17*$E21^2)</f>
        <v>0</v>
      </c>
      <c r="N21">
        <f t="shared" ref="N21:N41" si="6">10^-9*SQRT($C$3*($C$1-N$17*$E21^2))</f>
        <v>8.7872635103313029E-2</v>
      </c>
      <c r="O21">
        <v>0</v>
      </c>
      <c r="P21">
        <f t="shared" ref="P21:P41" si="7">10^-9*SQRT($C$3*P$17*$E21^2)</f>
        <v>0</v>
      </c>
      <c r="Q21">
        <f t="shared" ref="Q21:Q41" si="8">10^-9*SQRT($C$3*($C$1-Q$17*$E21^2))</f>
        <v>8.7872635103313029E-2</v>
      </c>
      <c r="R21">
        <v>0</v>
      </c>
      <c r="S21">
        <f t="shared" ref="S21:S41" si="9">10^-9*SQRT($C$3*S$17*$E21^2)</f>
        <v>0</v>
      </c>
      <c r="T21">
        <f t="shared" ref="T21:T41" si="10">10^-9*SQRT($C$3*($C$1-T$17*$E21^2))</f>
        <v>8.7872635103313029E-2</v>
      </c>
      <c r="U21">
        <v>0</v>
      </c>
      <c r="V21">
        <f t="shared" ref="V21:V41" si="11">10^-9*SQRT($C$3*V$17*$E21^2)</f>
        <v>0</v>
      </c>
      <c r="W21">
        <f t="shared" ref="W21:W41" si="12">10^-9*SQRT($C$3*($C$1-W$17*$E21^2))</f>
        <v>8.7872635103313029E-2</v>
      </c>
      <c r="X21">
        <v>0</v>
      </c>
      <c r="Y21">
        <f t="shared" ref="Y21:Y41" si="13">10^-9*SQRT($C$3*Y$17*$E21^2)</f>
        <v>0</v>
      </c>
      <c r="Z21">
        <f t="shared" ref="Z21:Z41" si="14">10^-9*SQRT($C$3*($C$1-Z$17*$E21^2))</f>
        <v>8.7872635103313029E-2</v>
      </c>
      <c r="AA21">
        <v>0</v>
      </c>
      <c r="AB21">
        <f t="shared" ref="AB21:AB41" si="15">10^-9*SQRT($C$3*AB$17*$E21^2)</f>
        <v>0</v>
      </c>
      <c r="AC21">
        <f t="shared" ref="AC21:AC41" si="16">10^-9*SQRT($C$3*($C$1-AC$17*$E21^2))</f>
        <v>8.7872635103313029E-2</v>
      </c>
      <c r="AD21">
        <v>0</v>
      </c>
      <c r="AE21">
        <f t="shared" ref="AE21:AE41" si="17">10^-9*SQRT($C$3*AE$17*$E21^2)</f>
        <v>0</v>
      </c>
      <c r="AF21">
        <f t="shared" ref="AF21:AF41" si="18">10^-9*SQRT($C$3*($C$1-AF$17*$E21^2))</f>
        <v>8.7872635103313029E-2</v>
      </c>
      <c r="AG21">
        <v>0</v>
      </c>
      <c r="AH21">
        <f t="shared" ref="AH21:AH41" si="19">10^-9*SQRT($C$3*AH$17*$E21^2)</f>
        <v>0</v>
      </c>
      <c r="AI21">
        <f t="shared" ref="AI21:AI41" si="20">10^-9*SQRT($C$3*($C$1-AI$17*$E21^2))</f>
        <v>8.7872635103313029E-2</v>
      </c>
      <c r="AJ21">
        <v>0</v>
      </c>
      <c r="AK21">
        <f t="shared" ref="AK21:AK41" si="21">10^-9*SQRT($C$3*AK$17*$E21^2)</f>
        <v>0</v>
      </c>
      <c r="AL21">
        <f t="shared" ref="AL21:AL41" si="22">10^-9*SQRT($C$3*($C$1-AL$17*$E21^2))</f>
        <v>8.7872635103313029E-2</v>
      </c>
      <c r="AM21">
        <v>0</v>
      </c>
      <c r="AN21">
        <f t="shared" ref="AN21:AN41" si="23">10^-9*SQRT($C$3*AN$17*$E21^2)</f>
        <v>0</v>
      </c>
      <c r="AO21">
        <f t="shared" ref="AO21:AO41" si="24">10^-9*SQRT($C$3*($C$1-AO$17*$E21^2))</f>
        <v>8.7872635103313029E-2</v>
      </c>
      <c r="AP21">
        <v>0</v>
      </c>
      <c r="AQ21">
        <f t="shared" ref="AQ21:AQ41" si="25">10^-9*SQRT($C$3*AQ$17*$E21^2)</f>
        <v>0</v>
      </c>
      <c r="AR21">
        <f t="shared" ref="AR21:AR41" si="26">10^-9*SQRT($C$3*($C$1-AR$17*$E21^2))</f>
        <v>8.7872635103313029E-2</v>
      </c>
      <c r="AS21">
        <v>0</v>
      </c>
      <c r="AT21">
        <f t="shared" ref="AT21:AT41" si="27">10^-9*SQRT($C$3*AT$17*$E21^2)</f>
        <v>0</v>
      </c>
      <c r="AU21">
        <f t="shared" ref="AU21:AU41" si="28">10^-9*SQRT($C$3*($C$1-AU$17*$E21^2))</f>
        <v>8.7872635103313029E-2</v>
      </c>
      <c r="AV21">
        <v>0</v>
      </c>
      <c r="AW21">
        <f t="shared" ref="AW21:AW41" si="29">10^-9*SQRT($C$3*AW$17*$E21^2)</f>
        <v>0</v>
      </c>
      <c r="AX21">
        <f t="shared" ref="AX21:AX41" si="30">10^-9*SQRT($C$3*($C$1-AX$17*$E21^2))</f>
        <v>8.7872635103313029E-2</v>
      </c>
      <c r="AY21">
        <v>0</v>
      </c>
      <c r="AZ21">
        <f t="shared" ref="AZ21:AZ41" si="31">10^-9*SQRT($C$3*AZ$17*$E21^2)</f>
        <v>0</v>
      </c>
      <c r="BA21">
        <f t="shared" ref="BA21:BA41" si="32">10^-9*SQRT($C$3*($C$1-BA$17*$E21^2))</f>
        <v>8.7872635103313029E-2</v>
      </c>
      <c r="BB21">
        <v>0</v>
      </c>
      <c r="BC21">
        <f t="shared" ref="BC21:BC41" si="33">10^-9*SQRT($C$3*BC$17*$E21^2)</f>
        <v>0</v>
      </c>
      <c r="BD21">
        <f t="shared" ref="BD21:BD41" si="34">10^-9*SQRT($C$3*($C$1-BD$17*$E21^2))</f>
        <v>8.7872635103313029E-2</v>
      </c>
      <c r="BE21">
        <v>0</v>
      </c>
      <c r="BF21">
        <f t="shared" ref="BF21:BF41" si="35">10^-9*SQRT($C$3*BF$17*$E21^2)</f>
        <v>0</v>
      </c>
      <c r="BG21">
        <f t="shared" ref="BG21:BG41" si="36">10^-9*SQRT($C$3*($C$1-BG$17*$E21^2))</f>
        <v>8.7872635103313029E-2</v>
      </c>
      <c r="BH21">
        <v>0</v>
      </c>
      <c r="BI21">
        <f t="shared" ref="BI21:BI41" si="37">10^-9*SQRT($C$3*BI$17*$E21^2)</f>
        <v>0</v>
      </c>
      <c r="BJ21">
        <f t="shared" ref="BJ21:BJ41" si="38">10^-9*SQRT($C$3*($C$1-BJ$17*$E21^2))</f>
        <v>8.7872635103313029E-2</v>
      </c>
      <c r="BK21">
        <v>0</v>
      </c>
      <c r="BL21">
        <f t="shared" ref="BL21:BL41" si="39">10^-9*SQRT($C$3*BL$17*$E21^2)</f>
        <v>0</v>
      </c>
      <c r="BM21">
        <f t="shared" ref="BM21:BM41" si="40">10^-9*SQRT($C$3*($C$1-BM$17*$E21^2))</f>
        <v>8.7872635103313029E-2</v>
      </c>
      <c r="BN21">
        <v>0</v>
      </c>
      <c r="BO21">
        <f t="shared" ref="BO21:BO41" si="41">10^-9*SQRT($C$3*BO$17*$E21^2)</f>
        <v>0</v>
      </c>
      <c r="BP21">
        <f t="shared" ref="BP21:BP41" si="42">10^-9*SQRT($C$3*($C$1-BP$17*$E21^2))</f>
        <v>8.7872635103313029E-2</v>
      </c>
      <c r="BQ21">
        <v>0</v>
      </c>
      <c r="BR21">
        <f t="shared" ref="BR21:BR41" si="43">10^-9*SQRT($C$3*BR$17*$E21^2)</f>
        <v>0</v>
      </c>
      <c r="BS21">
        <f t="shared" ref="BS21:BS41" si="44">10^-9*SQRT($C$3*($C$1-BS$17*$E21^2))</f>
        <v>8.7872635103313029E-2</v>
      </c>
      <c r="BT21">
        <v>0</v>
      </c>
    </row>
    <row r="22" spans="1:72" x14ac:dyDescent="0.15">
      <c r="E22" s="5">
        <f>-0.025+$E$17</f>
        <v>2.5000000000000001E-2</v>
      </c>
      <c r="G22">
        <f t="shared" si="1"/>
        <v>9.9267012416338448E-5</v>
      </c>
      <c r="H22">
        <f t="shared" si="2"/>
        <v>8.7872579033850179E-2</v>
      </c>
      <c r="I22">
        <f>1/(1+((G22^2+H22^2)/2/G22/H22*(EXP(H22*$C$5)-EXP(-H22*$C$5))/2)^2)*$E22</f>
        <v>2.7728831302245251E-22</v>
      </c>
      <c r="J22">
        <f t="shared" si="3"/>
        <v>1.985340248326769E-4</v>
      </c>
      <c r="K22">
        <f t="shared" si="4"/>
        <v>8.7872410825246994E-2</v>
      </c>
      <c r="L22">
        <f>1/(1+((J22^2+K22^2)/2/J22/K22*(EXP(K22*$C$5)-EXP(-K22*$C$5))/2)^2)*$E22</f>
        <v>1.1092236356106839E-21</v>
      </c>
      <c r="M22">
        <f t="shared" si="5"/>
        <v>2.9780103724901539E-4</v>
      </c>
      <c r="N22">
        <f t="shared" si="6"/>
        <v>8.7872130476859475E-2</v>
      </c>
      <c r="O22">
        <f>1/(1+((M22^2+N22^2)/2/M22/N22*(EXP(N22*$C$5)-EXP(-N22*$C$5))/2)^2)*$E22</f>
        <v>2.4960171412923684E-21</v>
      </c>
      <c r="P22">
        <f t="shared" si="7"/>
        <v>3.9706804966535379E-4</v>
      </c>
      <c r="Q22">
        <f t="shared" si="8"/>
        <v>8.7871737987614301E-2</v>
      </c>
      <c r="R22">
        <f>1/(1+((P22^2+Q22^2)/2/P22/Q22*(EXP(Q22*$C$5)-EXP(-Q22*$C$5))/2)^2)*$E22</f>
        <v>4.4380208625066785E-21</v>
      </c>
      <c r="S22">
        <f t="shared" si="9"/>
        <v>4.963350620816922E-4</v>
      </c>
      <c r="T22">
        <f t="shared" si="10"/>
        <v>8.7871233356008771E-2</v>
      </c>
      <c r="U22">
        <f>1/(1+((S22^2+T22^2)/2/S22/T22*(EXP(T22*$C$5)-EXP(-T22*$C$5))/2)^2)*$E22</f>
        <v>6.9357278054775059E-21</v>
      </c>
      <c r="V22">
        <f t="shared" si="11"/>
        <v>5.9560207449803077E-4</v>
      </c>
      <c r="W22">
        <f t="shared" si="12"/>
        <v>8.7870616580110875E-2</v>
      </c>
      <c r="X22">
        <f>1/(1+((V22^2+W22^2)/2/V22/W22*(EXP(W22*$C$5)-EXP(-W22*$C$5))/2)^2)*$E22</f>
        <v>9.9897721111029815E-21</v>
      </c>
      <c r="Y22">
        <f t="shared" si="13"/>
        <v>6.9486908691436923E-4</v>
      </c>
      <c r="Z22">
        <f t="shared" si="14"/>
        <v>8.786988765755907E-2</v>
      </c>
      <c r="AA22">
        <f>1/(1+((Y22^2+Z22^2)/2/Y22/Z22*(EXP(Z22*$C$5)-EXP(-Z22*$C$5))/2)^2)*$E22</f>
        <v>1.360092926192872E-20</v>
      </c>
      <c r="AB22">
        <f t="shared" si="15"/>
        <v>7.9413609933070759E-4</v>
      </c>
      <c r="AC22">
        <f t="shared" si="16"/>
        <v>8.7869046585562424E-2</v>
      </c>
      <c r="AD22">
        <f>1/(1+((AB22^2+AC22^2)/2/AB22/AC22*(EXP(AC22*$C$5)-EXP(-AC22*$C$5))/2)^2)*$E22</f>
        <v>1.7770116335291263E-20</v>
      </c>
      <c r="AE22">
        <f t="shared" si="17"/>
        <v>8.9340311174704605E-4</v>
      </c>
      <c r="AF22">
        <f t="shared" si="18"/>
        <v>8.7868093360900471E-2</v>
      </c>
      <c r="AG22">
        <f>1/(1+((AE22^2+AF22^2)/2/AE22/AF22*(EXP(AF22*$C$5)-EXP(-AF22*$C$5))/2)^2)*$E22</f>
        <v>2.2498392302736689E-20</v>
      </c>
      <c r="AH22">
        <f t="shared" si="19"/>
        <v>9.926701241633844E-4</v>
      </c>
      <c r="AI22">
        <f t="shared" si="20"/>
        <v>8.7867027979923129E-2</v>
      </c>
      <c r="AJ22">
        <f>1/(1+((AH22^2+AI22^2)/2/AH22/AI22*(EXP(AI22*$C$5)-EXP(-AI22*$C$5))/2)^2)*$E22</f>
        <v>2.7786958375841315E-20</v>
      </c>
      <c r="AK22">
        <f t="shared" si="21"/>
        <v>1.0919371365797229E-3</v>
      </c>
      <c r="AL22">
        <f t="shared" si="22"/>
        <v>8.7865850438550691E-2</v>
      </c>
      <c r="AM22">
        <f>1/(1+((AK22^2+AL22^2)/2/AK22/AL22*(EXP(AL22*$C$5)-EXP(-AL22*$C$5))/2)^2)*$E22</f>
        <v>3.3637158398576711E-20</v>
      </c>
      <c r="AN22">
        <f t="shared" si="23"/>
        <v>1.1912041489960615E-3</v>
      </c>
      <c r="AO22">
        <f t="shared" si="24"/>
        <v>8.7864560732273708E-2</v>
      </c>
      <c r="AP22">
        <f>1/(1+((AN22^2+AO22^2)/2/AN22/AO22*(EXP(AO22*$C$5)-EXP(-AO22*$C$5))/2)^2)*$E22</f>
        <v>4.0050479286385586E-20</v>
      </c>
      <c r="AQ22">
        <f t="shared" si="25"/>
        <v>1.2904711614123998E-3</v>
      </c>
      <c r="AR22">
        <f t="shared" si="26"/>
        <v>8.7863158856152923E-2</v>
      </c>
      <c r="AS22">
        <f>1/(1+((AQ22^2+AR22^2)/2/AQ22/AR22*(EXP(AR22*$C$5)-EXP(-AR22*$C$5))/2)^2)*$E22</f>
        <v>4.7028551512148421E-20</v>
      </c>
      <c r="AT22">
        <f t="shared" si="27"/>
        <v>1.3897381738287385E-3</v>
      </c>
      <c r="AU22">
        <f t="shared" si="28"/>
        <v>8.7861644804819158E-2</v>
      </c>
      <c r="AV22">
        <f>1/(1+((AT22^2+AU22^2)/2/AT22/AU22*(EXP(AU22*$C$5)-EXP(-AU22*$C$5))/2)^2)*$E22</f>
        <v>5.4573149639249682E-20</v>
      </c>
      <c r="AW22">
        <f t="shared" si="29"/>
        <v>1.4890051862450767E-3</v>
      </c>
      <c r="AX22">
        <f t="shared" si="30"/>
        <v>8.7860018572473206E-2</v>
      </c>
      <c r="AY22">
        <f>1/(1+((AW22^2+AX22^2)/2/AW22/AX22*(EXP(AX22*$C$5)-EXP(-AX22*$C$5))/2)^2)*$E22</f>
        <v>6.2686192901961362E-20</v>
      </c>
      <c r="AZ22">
        <f t="shared" si="31"/>
        <v>1.5882721986614152E-3</v>
      </c>
      <c r="BA22">
        <f t="shared" si="32"/>
        <v>8.7858280152885757E-2</v>
      </c>
      <c r="BB22">
        <f>1/(1+((AZ22^2+BA22^2)/2/AZ22/BA22*(EXP(BA22*$C$5)-EXP(-BA22*$C$5))/2)^2)*$E22</f>
        <v>7.1369745833390012E-20</v>
      </c>
      <c r="BC22">
        <f t="shared" si="33"/>
        <v>1.6875392110777536E-3</v>
      </c>
      <c r="BD22">
        <f t="shared" si="34"/>
        <v>8.7856429539397277E-2</v>
      </c>
      <c r="BE22">
        <f>1/(1+((BC22^2+BD22^2)/2/BC22/BD22*(EXP(BD22*$C$5)-EXP(-BD22*$C$5))/2)^2)*$E22</f>
        <v>8.0626018941246857E-20</v>
      </c>
      <c r="BF22">
        <f t="shared" si="35"/>
        <v>1.7868062234940921E-3</v>
      </c>
      <c r="BG22">
        <f t="shared" si="36"/>
        <v>8.7854466724917771E-2</v>
      </c>
      <c r="BH22">
        <f>1/(1+((BF22^2+BG22^2)/2/BF22/BG22*(EXP(BG22*$C$5)-EXP(-BG22*$C$5))/2)^2)*$E22</f>
        <v>9.0457369431733895E-20</v>
      </c>
      <c r="BI22">
        <f t="shared" si="37"/>
        <v>1.8860732359104306E-3</v>
      </c>
      <c r="BJ22">
        <f t="shared" si="38"/>
        <v>8.7852391701926852E-2</v>
      </c>
      <c r="BK22">
        <f>1/(1+((BI22^2+BJ22^2)/2/BI22/BJ22*(EXP(BJ22*$C$5)-EXP(-BJ22*$C$5))/2)^2)*$E22</f>
        <v>1.0086630198182732E-19</v>
      </c>
      <c r="BL22">
        <f t="shared" si="39"/>
        <v>1.9853402483267688E-3</v>
      </c>
      <c r="BM22">
        <f t="shared" si="40"/>
        <v>8.7850204462473366E-2</v>
      </c>
      <c r="BN22">
        <f>1/(1+((BL22^2+BM22^2)/2/BL22/BM22*(EXP(BM22*$C$5)-EXP(-BM22*$C$5))/2)^2)*$E22</f>
        <v>1.1185546956031922E-19</v>
      </c>
      <c r="BO22">
        <f t="shared" si="41"/>
        <v>2.0846072607431077E-3</v>
      </c>
      <c r="BP22">
        <f t="shared" si="42"/>
        <v>8.784790499817545E-2</v>
      </c>
      <c r="BQ22">
        <f>1/(1+((BO22^2+BP22^2)/2/BO22/BP22*(EXP(BP22*$C$5)-EXP(-BP22*$C$5))/2)^2)*$E22</f>
        <v>1.2342767429791566E-19</v>
      </c>
      <c r="BR22">
        <f t="shared" si="43"/>
        <v>2.1838742731594457E-3</v>
      </c>
      <c r="BS22">
        <f t="shared" si="44"/>
        <v>8.7845493300220207E-2</v>
      </c>
      <c r="BT22">
        <f>1/(1+((BR22^2+BS22^2)/2/BR22/BS22*(EXP(BS22*$C$5)-EXP(-BS22*$C$5))/2)^2)*$E22</f>
        <v>1.3558586840679898E-19</v>
      </c>
    </row>
    <row r="23" spans="1:72" x14ac:dyDescent="0.15">
      <c r="E23" s="5">
        <f t="shared" ref="E23:E41" si="45">$E22+$E$17</f>
        <v>7.5000000000000011E-2</v>
      </c>
      <c r="G23">
        <f t="shared" si="1"/>
        <v>2.9780103724901539E-4</v>
      </c>
      <c r="H23">
        <f t="shared" si="2"/>
        <v>8.7872130476859475E-2</v>
      </c>
      <c r="I23">
        <f t="shared" ref="I23:I41" si="46">1/(1+((G23^2+H23^2)/2/G23/H23*(EXP(H23*$C$5)-EXP(-H23*$C$5))/2)^2)*$E23</f>
        <v>7.4880514238771051E-21</v>
      </c>
      <c r="J23">
        <f t="shared" si="3"/>
        <v>5.9560207449803077E-4</v>
      </c>
      <c r="K23">
        <f t="shared" si="4"/>
        <v>8.7870616580110875E-2</v>
      </c>
      <c r="L23">
        <f t="shared" ref="L23:L41" si="47">1/(1+((J23^2+K23^2)/2/J23/K23*(EXP(K23*$C$5)-EXP(-K23*$C$5))/2)^2)*$E23</f>
        <v>2.9969316333308944E-20</v>
      </c>
      <c r="M23">
        <f t="shared" si="5"/>
        <v>8.9340311174704616E-4</v>
      </c>
      <c r="N23">
        <f t="shared" si="6"/>
        <v>8.7868093360900471E-2</v>
      </c>
      <c r="O23">
        <f t="shared" ref="O23:O41" si="48">1/(1+((M23^2+N23^2)/2/M23/N23*(EXP(N23*$C$5)-EXP(-N23*$C$5))/2)^2)*$E23</f>
        <v>6.7495176908210102E-20</v>
      </c>
      <c r="P23">
        <f t="shared" si="7"/>
        <v>1.1912041489960615E-3</v>
      </c>
      <c r="Q23">
        <f t="shared" si="8"/>
        <v>8.7864560732273708E-2</v>
      </c>
      <c r="R23">
        <f t="shared" ref="R23:R41" si="49">1/(1+((P23^2+Q23^2)/2/P23/Q23*(EXP(Q23*$C$5)-EXP(-Q23*$C$5))/2)^2)*$E23</f>
        <v>1.2015143785915677E-19</v>
      </c>
      <c r="S23">
        <f t="shared" si="9"/>
        <v>1.4890051862450769E-3</v>
      </c>
      <c r="T23">
        <f t="shared" si="10"/>
        <v>8.7860018572473206E-2</v>
      </c>
      <c r="U23">
        <f t="shared" ref="U23:U41" si="50">1/(1+((S23^2+T23^2)/2/S23/T23*(EXP(T23*$C$5)-EXP(-T23*$C$5))/2)^2)*$E23</f>
        <v>1.8805857870588429E-19</v>
      </c>
      <c r="V23">
        <f t="shared" si="11"/>
        <v>1.7868062234940923E-3</v>
      </c>
      <c r="W23">
        <f t="shared" si="12"/>
        <v>8.7854466724917771E-2</v>
      </c>
      <c r="X23">
        <f t="shared" ref="X23:X41" si="51">1/(1+((V23^2+W23^2)/2/V23/W23*(EXP(W23*$C$5)-EXP(-W23*$C$5))/2)^2)*$E23</f>
        <v>2.7137210829520188E-19</v>
      </c>
      <c r="Y23">
        <f t="shared" si="13"/>
        <v>2.0846072607431077E-3</v>
      </c>
      <c r="Z23">
        <f t="shared" si="14"/>
        <v>8.784790499817545E-2</v>
      </c>
      <c r="AA23">
        <f t="shared" ref="AA23:AA41" si="52">1/(1+((Y23^2+Z23^2)/2/Y23/Z23*(EXP(Z23*$C$5)-EXP(-Z23*$C$5))/2)^2)*$E23</f>
        <v>3.7028302289374701E-19</v>
      </c>
      <c r="AB23">
        <f t="shared" si="15"/>
        <v>2.3824082979921231E-3</v>
      </c>
      <c r="AC23">
        <f t="shared" si="16"/>
        <v>8.7840333165930443E-2</v>
      </c>
      <c r="AD23">
        <f t="shared" ref="AD23:AD41" si="53">1/(1+((AB23^2+AC23^2)/2/AB23/AC23*(EXP(AC23*$C$5)-EXP(-AC23*$C$5))/2)^2)*$E23</f>
        <v>4.8501836958328852E-19</v>
      </c>
      <c r="AE23">
        <f t="shared" si="17"/>
        <v>2.6802093352411385E-3</v>
      </c>
      <c r="AF23">
        <f t="shared" si="18"/>
        <v>8.7831750966944108E-2</v>
      </c>
      <c r="AG23">
        <f t="shared" ref="AG23:AG41" si="54">1/(1+((AE23^2+AF23^2)/2/AE23/AF23*(EXP(AF23*$C$5)-EXP(-AF23*$C$5))/2)^2)*$E23</f>
        <v>6.1584191708647992E-19</v>
      </c>
      <c r="AH23">
        <f t="shared" si="19"/>
        <v>2.9780103724901539E-3</v>
      </c>
      <c r="AI23">
        <f t="shared" si="20"/>
        <v>8.7822158105009818E-2</v>
      </c>
      <c r="AJ23">
        <f t="shared" ref="AJ23:AJ41" si="55">1/(1+((AH23^2+AI23^2)/2/AH23/AI23*(EXP(AI23*$C$5)-EXP(-AI23*$C$5))/2)^2)*$E23</f>
        <v>7.6305493656133637E-19</v>
      </c>
      <c r="AK23">
        <f t="shared" si="21"/>
        <v>3.2758114097391692E-3</v>
      </c>
      <c r="AL23">
        <f t="shared" si="22"/>
        <v>8.7811554248901802E-2</v>
      </c>
      <c r="AM23">
        <f t="shared" ref="AM23:AM41" si="56">1/(1+((AK23^2+AL23^2)/2/AK23/AL23*(EXP(AL23*$C$5)-EXP(-AL23*$C$5))/2)^2)*$E23</f>
        <v>9.269970953248354E-19</v>
      </c>
      <c r="AN23">
        <f t="shared" si="23"/>
        <v>3.5736124469881846E-3</v>
      </c>
      <c r="AO23">
        <f t="shared" si="24"/>
        <v>8.779993903231785E-2</v>
      </c>
      <c r="AP23">
        <f t="shared" ref="AP23:AP41" si="57">1/(1+((AN23^2+AO23^2)/2/AN23/AO23*(EXP(AO23*$C$5)-EXP(-AO23*$C$5))/2)^2)*$E23</f>
        <v>1.1080474669020909E-18</v>
      </c>
      <c r="AQ23">
        <f t="shared" si="25"/>
        <v>3.8714134842372E-3</v>
      </c>
      <c r="AR23">
        <f t="shared" si="26"/>
        <v>8.7787312053816E-2</v>
      </c>
      <c r="AS23">
        <f t="shared" ref="AS23:AS41" si="58">1/(1+((AQ23^2+AR23^2)/2/AQ23/AR23*(EXP(AR23*$C$5)-EXP(-AR23*$C$5))/2)^2)*$E23</f>
        <v>1.3066256612498171E-18</v>
      </c>
      <c r="AT23">
        <f t="shared" si="27"/>
        <v>4.1692145214862154E-3</v>
      </c>
      <c r="AU23">
        <f t="shared" si="28"/>
        <v>8.7773672876744938E-2</v>
      </c>
      <c r="AV23">
        <f t="shared" ref="AV23:AV41" si="59">1/(1+((AT23^2+AU23^2)/2/AT23/AU23*(EXP(AU23*$C$5)-EXP(-AU23*$C$5))/2)^2)*$E23</f>
        <v>1.523193079472923E-18</v>
      </c>
      <c r="AW23">
        <f t="shared" si="29"/>
        <v>4.4670155587352304E-3</v>
      </c>
      <c r="AX23">
        <f t="shared" si="30"/>
        <v>8.7759021029168369E-2</v>
      </c>
      <c r="AY23">
        <f t="shared" ref="AY23:AY41" si="60">1/(1+((AW23^2+AX23^2)/2/AW23/AX23*(EXP(AX23*$C$5)-EXP(-AX23*$C$5))/2)^2)*$E23</f>
        <v>1.7582542978440069E-18</v>
      </c>
      <c r="AZ23">
        <f t="shared" si="31"/>
        <v>4.7648165959842462E-3</v>
      </c>
      <c r="BA23">
        <f t="shared" si="32"/>
        <v>8.7743356003783191E-2</v>
      </c>
      <c r="BB23">
        <f t="shared" ref="BB23:BB41" si="61">1/(1+((AZ23^2+BA23^2)/2/AZ23/BA23*(EXP(BA23*$C$5)-EXP(-BA23*$C$5))/2)^2)*$E23</f>
        <v>2.0123585864490645E-18</v>
      </c>
      <c r="BC23">
        <f t="shared" si="33"/>
        <v>5.062617633233262E-3</v>
      </c>
      <c r="BD23">
        <f t="shared" si="34"/>
        <v>8.772667725783119E-2</v>
      </c>
      <c r="BE23">
        <f t="shared" ref="BE23:BE41" si="62">1/(1+((BC23^2+BD23^2)/2/BC23/BD23*(EXP(BD23*$C$5)-EXP(-BD23*$C$5))/2)^2)*$E23</f>
        <v>2.286101568322207E-18</v>
      </c>
      <c r="BF23">
        <f t="shared" si="35"/>
        <v>5.3604186704822769E-3</v>
      </c>
      <c r="BG23">
        <f t="shared" si="36"/>
        <v>8.7708984213004923E-2</v>
      </c>
      <c r="BH23">
        <f t="shared" ref="BH23:BH41" si="63">1/(1+((BF23^2+BG23^2)/2/BF23/BG23*(EXP(BG23*$C$5)-EXP(-BG23*$C$5))/2)^2)*$E23</f>
        <v>2.5801270254985164E-18</v>
      </c>
      <c r="BI23">
        <f t="shared" si="37"/>
        <v>5.6582197077312919E-3</v>
      </c>
      <c r="BJ23">
        <f t="shared" si="38"/>
        <v>8.7690276255346825E-2</v>
      </c>
      <c r="BK23">
        <f t="shared" ref="BK23:BK41" si="64">1/(1+((BI23^2+BJ23^2)/2/BI23/BJ23*(EXP(BJ23*$C$5)-EXP(-BJ23*$C$5))/2)^2)*$E23</f>
        <v>2.8951288590135104E-18</v>
      </c>
      <c r="BL23">
        <f t="shared" si="39"/>
        <v>5.9560207449803077E-3</v>
      </c>
      <c r="BM23">
        <f t="shared" si="40"/>
        <v>8.7670552735142293E-2</v>
      </c>
      <c r="BN23">
        <f t="shared" ref="BN23:BN41" si="65">1/(1+((BL23^2+BM23^2)/2/BL23/BM23*(EXP(BM23*$C$5)-EXP(-BM23*$C$5))/2)^2)*$E23</f>
        <v>3.2318532105087458E-18</v>
      </c>
      <c r="BO23">
        <f t="shared" si="41"/>
        <v>6.2538217822293227E-3</v>
      </c>
      <c r="BP23">
        <f t="shared" si="42"/>
        <v>8.764981296680624E-2</v>
      </c>
      <c r="BQ23">
        <f t="shared" ref="BQ23:BQ41" si="66">1/(1+((BO23^2+BP23^2)/2/BO23/BP23*(EXP(BP23*$C$5)-EXP(-BP23*$C$5))/2)^2)*$E23</f>
        <v>3.5911007537728715E-18</v>
      </c>
      <c r="BR23">
        <f t="shared" si="43"/>
        <v>6.5516228194783385E-3</v>
      </c>
      <c r="BS23">
        <f t="shared" si="44"/>
        <v>8.762805622876324E-2</v>
      </c>
      <c r="BT23">
        <f t="shared" ref="BT23:BT41" si="67">1/(1+((BR23^2+BS23^2)/2/BR23/BS23*(EXP(BS23*$C$5)-EXP(-BS23*$C$5))/2)^2)*$E23</f>
        <v>3.9737291652575316E-18</v>
      </c>
    </row>
    <row r="24" spans="1:72" x14ac:dyDescent="0.15">
      <c r="E24" s="5">
        <f t="shared" si="45"/>
        <v>0.125</v>
      </c>
      <c r="G24">
        <f t="shared" si="1"/>
        <v>4.963350620816922E-4</v>
      </c>
      <c r="H24">
        <f t="shared" si="2"/>
        <v>8.7871233356008771E-2</v>
      </c>
      <c r="I24">
        <f t="shared" si="46"/>
        <v>3.4678639027387528E-20</v>
      </c>
      <c r="J24">
        <f t="shared" si="3"/>
        <v>9.926701241633844E-4</v>
      </c>
      <c r="K24">
        <f t="shared" si="4"/>
        <v>8.7867027979923129E-2</v>
      </c>
      <c r="L24">
        <f t="shared" si="47"/>
        <v>1.3893479187920657E-19</v>
      </c>
      <c r="M24">
        <f t="shared" si="5"/>
        <v>1.4890051862450767E-3</v>
      </c>
      <c r="N24">
        <f t="shared" si="6"/>
        <v>8.7860018572473206E-2</v>
      </c>
      <c r="O24">
        <f t="shared" si="48"/>
        <v>3.1343096450980682E-19</v>
      </c>
      <c r="P24">
        <f t="shared" si="7"/>
        <v>1.9853402483267688E-3</v>
      </c>
      <c r="Q24">
        <f t="shared" si="8"/>
        <v>8.7850204462473366E-2</v>
      </c>
      <c r="R24">
        <f t="shared" si="49"/>
        <v>5.5927734780159608E-19</v>
      </c>
      <c r="S24">
        <f t="shared" si="9"/>
        <v>2.4816753104084611E-3</v>
      </c>
      <c r="T24">
        <f t="shared" si="10"/>
        <v>8.783758470981376E-2</v>
      </c>
      <c r="U24">
        <f t="shared" si="50"/>
        <v>8.7804090507185875E-19</v>
      </c>
      <c r="V24">
        <f t="shared" si="11"/>
        <v>2.9780103724901534E-3</v>
      </c>
      <c r="W24">
        <f t="shared" si="12"/>
        <v>8.7822158105009818E-2</v>
      </c>
      <c r="X24">
        <f t="shared" si="51"/>
        <v>1.2717582276022271E-18</v>
      </c>
      <c r="Y24">
        <f t="shared" si="13"/>
        <v>3.4743454345718457E-3</v>
      </c>
      <c r="Z24">
        <f t="shared" si="14"/>
        <v>8.7803923168621983E-2</v>
      </c>
      <c r="AA24">
        <f t="shared" si="52"/>
        <v>1.7429522932825354E-18</v>
      </c>
      <c r="AB24">
        <f t="shared" si="15"/>
        <v>3.9706804966535376E-3</v>
      </c>
      <c r="AC24">
        <f t="shared" si="16"/>
        <v>8.7782878150545363E-2</v>
      </c>
      <c r="AD24">
        <f t="shared" si="53"/>
        <v>2.2946533050537401E-18</v>
      </c>
      <c r="AE24">
        <f t="shared" si="17"/>
        <v>4.4670155587352304E-3</v>
      </c>
      <c r="AF24">
        <f t="shared" si="18"/>
        <v>8.7759021029168369E-2</v>
      </c>
      <c r="AG24">
        <f t="shared" si="54"/>
        <v>2.9304238297400111E-18</v>
      </c>
      <c r="AH24">
        <f t="shared" si="19"/>
        <v>4.9633506208169222E-3</v>
      </c>
      <c r="AI24">
        <f t="shared" si="20"/>
        <v>8.7732349510399169E-2</v>
      </c>
      <c r="AJ24">
        <f t="shared" si="55"/>
        <v>3.6543885046626485E-18</v>
      </c>
      <c r="AK24">
        <f t="shared" si="21"/>
        <v>5.4596856828986141E-3</v>
      </c>
      <c r="AL24">
        <f t="shared" si="22"/>
        <v>8.7702861026559178E-2</v>
      </c>
      <c r="AM24">
        <f t="shared" si="56"/>
        <v>4.4712686297629884E-18</v>
      </c>
      <c r="AN24">
        <f t="shared" si="23"/>
        <v>5.9560207449803068E-3</v>
      </c>
      <c r="AO24">
        <f t="shared" si="24"/>
        <v>8.7670552735142293E-2</v>
      </c>
      <c r="AP24">
        <f t="shared" si="57"/>
        <v>5.3864220175145758E-18</v>
      </c>
      <c r="AQ24">
        <f t="shared" si="25"/>
        <v>6.4523558070619987E-3</v>
      </c>
      <c r="AR24">
        <f t="shared" si="26"/>
        <v>8.7635421517438222E-2</v>
      </c>
      <c r="AS24">
        <f t="shared" si="58"/>
        <v>6.4058885324377179E-18</v>
      </c>
      <c r="AT24">
        <f t="shared" si="27"/>
        <v>6.9486908691436915E-3</v>
      </c>
      <c r="AU24">
        <f t="shared" si="28"/>
        <v>8.7597463977018661E-2</v>
      </c>
      <c r="AV24">
        <f t="shared" si="59"/>
        <v>7.5364418173733037E-18</v>
      </c>
      <c r="AW24">
        <f t="shared" si="29"/>
        <v>7.4450259312253833E-3</v>
      </c>
      <c r="AX24">
        <f t="shared" si="30"/>
        <v>8.7556676438084277E-2</v>
      </c>
      <c r="AY24">
        <f t="shared" si="60"/>
        <v>8.7856477757662277E-18</v>
      </c>
      <c r="AZ24">
        <f t="shared" si="31"/>
        <v>7.9413609933070752E-3</v>
      </c>
      <c r="BA24">
        <f t="shared" si="32"/>
        <v>8.7513054943671009E-2</v>
      </c>
      <c r="BB24">
        <f t="shared" si="61"/>
        <v>1.0161930459088239E-17</v>
      </c>
      <c r="BC24">
        <f t="shared" si="33"/>
        <v>8.437696055388768E-3</v>
      </c>
      <c r="BD24">
        <f t="shared" si="34"/>
        <v>8.7466595253713156E-2</v>
      </c>
      <c r="BE24">
        <f t="shared" si="62"/>
        <v>1.1674646097373918E-17</v>
      </c>
      <c r="BF24">
        <f t="shared" si="35"/>
        <v>8.9340311174704607E-3</v>
      </c>
      <c r="BG24">
        <f t="shared" si="36"/>
        <v>8.7417292842961403E-2</v>
      </c>
      <c r="BH24">
        <f t="shared" si="63"/>
        <v>1.3334166109966286E-17</v>
      </c>
      <c r="BI24">
        <f t="shared" si="37"/>
        <v>9.4303661795521517E-3</v>
      </c>
      <c r="BJ24">
        <f t="shared" si="38"/>
        <v>8.7365142898753162E-2</v>
      </c>
      <c r="BK24">
        <f t="shared" si="64"/>
        <v>1.5151970044470083E-17</v>
      </c>
      <c r="BL24">
        <f t="shared" si="39"/>
        <v>9.9267012416338445E-3</v>
      </c>
      <c r="BM24">
        <f t="shared" si="40"/>
        <v>8.7310140318632767E-2</v>
      </c>
      <c r="BN24">
        <f t="shared" si="65"/>
        <v>1.7140749516285531E-17</v>
      </c>
      <c r="BO24">
        <f t="shared" si="41"/>
        <v>1.0423036303715537E-2</v>
      </c>
      <c r="BP24">
        <f t="shared" si="42"/>
        <v>8.7252279707818695E-2</v>
      </c>
      <c r="BQ24">
        <f t="shared" si="66"/>
        <v>1.931452436086672E-17</v>
      </c>
      <c r="BR24">
        <f t="shared" si="43"/>
        <v>1.0919371365797228E-2</v>
      </c>
      <c r="BS24">
        <f t="shared" si="44"/>
        <v>8.7191555376514587E-2</v>
      </c>
      <c r="BT24">
        <f t="shared" si="67"/>
        <v>2.1688772368222145E-17</v>
      </c>
    </row>
    <row r="25" spans="1:72" x14ac:dyDescent="0.15">
      <c r="E25" s="5">
        <f t="shared" si="45"/>
        <v>0.17499999999999999</v>
      </c>
      <c r="G25">
        <f t="shared" si="1"/>
        <v>6.9486908691436902E-4</v>
      </c>
      <c r="H25">
        <f t="shared" si="2"/>
        <v>8.786988765755907E-2</v>
      </c>
      <c r="I25">
        <f t="shared" si="46"/>
        <v>9.5206504833500964E-20</v>
      </c>
      <c r="J25">
        <f t="shared" si="3"/>
        <v>1.389738173828738E-3</v>
      </c>
      <c r="K25">
        <f t="shared" si="4"/>
        <v>8.7861644804819158E-2</v>
      </c>
      <c r="L25">
        <f t="shared" si="47"/>
        <v>3.8201204747474748E-19</v>
      </c>
      <c r="M25">
        <f t="shared" si="5"/>
        <v>2.0846072607431073E-3</v>
      </c>
      <c r="N25">
        <f t="shared" si="6"/>
        <v>8.784790499817545E-2</v>
      </c>
      <c r="O25">
        <f t="shared" si="48"/>
        <v>8.6399372008540893E-19</v>
      </c>
      <c r="P25">
        <f t="shared" si="7"/>
        <v>2.7794763476574761E-3</v>
      </c>
      <c r="Q25">
        <f t="shared" si="8"/>
        <v>8.7828665657818203E-2</v>
      </c>
      <c r="R25">
        <f t="shared" si="49"/>
        <v>1.5471770922566467E-18</v>
      </c>
      <c r="S25">
        <f t="shared" si="9"/>
        <v>3.4743454345718453E-3</v>
      </c>
      <c r="T25">
        <f t="shared" si="10"/>
        <v>8.7803923168621983E-2</v>
      </c>
      <c r="U25">
        <f t="shared" si="50"/>
        <v>2.440133210595549E-18</v>
      </c>
      <c r="V25">
        <f t="shared" si="11"/>
        <v>4.1692145214862145E-3</v>
      </c>
      <c r="W25">
        <f t="shared" si="12"/>
        <v>8.7773672876744938E-2</v>
      </c>
      <c r="X25">
        <f t="shared" si="51"/>
        <v>3.5541171854368185E-18</v>
      </c>
      <c r="Y25">
        <f t="shared" si="13"/>
        <v>4.8640836084005833E-3</v>
      </c>
      <c r="Z25">
        <f t="shared" si="14"/>
        <v>8.7737909085243704E-2</v>
      </c>
      <c r="AA25">
        <f t="shared" si="52"/>
        <v>4.9032512372958707E-18</v>
      </c>
      <c r="AB25">
        <f t="shared" si="15"/>
        <v>5.5589526953149521E-3</v>
      </c>
      <c r="AC25">
        <f t="shared" si="16"/>
        <v>8.769662504869416E-2</v>
      </c>
      <c r="AD25">
        <f t="shared" si="53"/>
        <v>6.5047560212735904E-18</v>
      </c>
      <c r="AE25">
        <f t="shared" si="17"/>
        <v>6.2538217822293218E-3</v>
      </c>
      <c r="AF25">
        <f t="shared" si="18"/>
        <v>8.764981296680624E-2</v>
      </c>
      <c r="AG25">
        <f t="shared" si="54"/>
        <v>8.3792350921366942E-18</v>
      </c>
      <c r="AH25">
        <f t="shared" si="19"/>
        <v>6.9486908691436906E-3</v>
      </c>
      <c r="AI25">
        <f t="shared" si="20"/>
        <v>8.7597463977018661E-2</v>
      </c>
      <c r="AJ25">
        <f t="shared" si="55"/>
        <v>1.055101854432262E-17</v>
      </c>
      <c r="AK25">
        <f t="shared" si="21"/>
        <v>7.6435599560580594E-3</v>
      </c>
      <c r="AL25">
        <f t="shared" si="22"/>
        <v>8.7539568146056942E-2</v>
      </c>
      <c r="AM25">
        <f t="shared" si="56"/>
        <v>1.3048573191760702E-17</v>
      </c>
      <c r="AN25">
        <f t="shared" si="23"/>
        <v>8.3384290429724291E-3</v>
      </c>
      <c r="AO25">
        <f t="shared" si="24"/>
        <v>8.7476114460436086E-2</v>
      </c>
      <c r="AP25">
        <f t="shared" si="57"/>
        <v>1.5904988179338676E-17</v>
      </c>
      <c r="AQ25">
        <f t="shared" si="25"/>
        <v>9.0332981298867979E-3</v>
      </c>
      <c r="AR25">
        <f t="shared" si="26"/>
        <v>8.740709081588624E-2</v>
      </c>
      <c r="AS25">
        <f t="shared" si="58"/>
        <v>1.9158546684596479E-17</v>
      </c>
      <c r="AT25">
        <f t="shared" si="27"/>
        <v>9.7281672168011667E-3</v>
      </c>
      <c r="AU25">
        <f t="shared" si="28"/>
        <v>8.7332484005677724E-2</v>
      </c>
      <c r="AV25">
        <f t="shared" si="59"/>
        <v>2.2853396426129177E-17</v>
      </c>
      <c r="AW25">
        <f t="shared" si="29"/>
        <v>1.0423036303715535E-2</v>
      </c>
      <c r="AX25">
        <f t="shared" si="30"/>
        <v>8.7252279707818695E-2</v>
      </c>
      <c r="AY25">
        <f t="shared" si="60"/>
        <v>2.7040334105213406E-17</v>
      </c>
      <c r="AZ25">
        <f t="shared" si="31"/>
        <v>1.1117905390629904E-2</v>
      </c>
      <c r="BA25">
        <f t="shared" si="32"/>
        <v>8.7166462471096093E-2</v>
      </c>
      <c r="BB25">
        <f t="shared" si="61"/>
        <v>3.177772174211744E-17</v>
      </c>
      <c r="BC25">
        <f t="shared" si="33"/>
        <v>1.1812774477544273E-2</v>
      </c>
      <c r="BD25">
        <f t="shared" si="34"/>
        <v>8.7075015699927844E-2</v>
      </c>
      <c r="BE25">
        <f t="shared" si="62"/>
        <v>3.713255621564864E-17</v>
      </c>
      <c r="BF25">
        <f t="shared" si="35"/>
        <v>1.2507643564458644E-2</v>
      </c>
      <c r="BG25">
        <f t="shared" si="36"/>
        <v>8.6977921637990729E-2</v>
      </c>
      <c r="BH25">
        <f t="shared" si="63"/>
        <v>4.3181717278683445E-17</v>
      </c>
      <c r="BI25">
        <f t="shared" si="37"/>
        <v>1.3202512651373012E-2</v>
      </c>
      <c r="BJ25">
        <f t="shared" si="38"/>
        <v>8.6875161350585914E-2</v>
      </c>
      <c r="BK25">
        <f t="shared" si="64"/>
        <v>5.0013424030277464E-17</v>
      </c>
      <c r="BL25">
        <f t="shared" si="39"/>
        <v>1.3897381738287381E-2</v>
      </c>
      <c r="BM25">
        <f t="shared" si="40"/>
        <v>8.6766714705699882E-2</v>
      </c>
      <c r="BN25">
        <f t="shared" si="65"/>
        <v>5.7728935429560386E-17</v>
      </c>
      <c r="BO25">
        <f t="shared" si="41"/>
        <v>1.459225082520175E-2</v>
      </c>
      <c r="BP25">
        <f t="shared" si="42"/>
        <v>8.6652560353716032E-2</v>
      </c>
      <c r="BQ25">
        <f t="shared" si="66"/>
        <v>6.6444537123546304E-17</v>
      </c>
      <c r="BR25">
        <f t="shared" si="43"/>
        <v>1.5287119912116119E-2</v>
      </c>
      <c r="BS25">
        <f t="shared" si="44"/>
        <v>8.6532675705727383E-2</v>
      </c>
      <c r="BT25">
        <f t="shared" si="67"/>
        <v>7.6293864855643037E-17</v>
      </c>
    </row>
    <row r="26" spans="1:72" x14ac:dyDescent="0.15">
      <c r="E26" s="5">
        <f t="shared" si="45"/>
        <v>0.22499999999999998</v>
      </c>
      <c r="G26">
        <f t="shared" si="1"/>
        <v>8.9340311174704594E-4</v>
      </c>
      <c r="H26">
        <f t="shared" si="2"/>
        <v>8.7868093360900471E-2</v>
      </c>
      <c r="I26">
        <f t="shared" si="46"/>
        <v>2.0248553072463009E-19</v>
      </c>
      <c r="J26">
        <f t="shared" si="3"/>
        <v>1.7868062234940919E-3</v>
      </c>
      <c r="K26">
        <f t="shared" si="4"/>
        <v>8.7854466724917771E-2</v>
      </c>
      <c r="L26">
        <f t="shared" si="47"/>
        <v>8.1411632488560472E-19</v>
      </c>
      <c r="M26">
        <f t="shared" si="5"/>
        <v>2.6802093352411376E-3</v>
      </c>
      <c r="N26">
        <f t="shared" si="6"/>
        <v>8.7831750966944108E-2</v>
      </c>
      <c r="O26">
        <f t="shared" si="48"/>
        <v>1.8475257512594378E-18</v>
      </c>
      <c r="P26">
        <f t="shared" si="7"/>
        <v>3.5736124469881838E-3</v>
      </c>
      <c r="Q26">
        <f t="shared" si="8"/>
        <v>8.779993903231785E-2</v>
      </c>
      <c r="R26">
        <f t="shared" si="49"/>
        <v>3.32414240070627E-18</v>
      </c>
      <c r="S26">
        <f t="shared" si="9"/>
        <v>4.4670155587352295E-3</v>
      </c>
      <c r="T26">
        <f t="shared" si="10"/>
        <v>8.7759021029168369E-2</v>
      </c>
      <c r="U26">
        <f t="shared" si="50"/>
        <v>5.2747628935320191E-18</v>
      </c>
      <c r="V26">
        <f t="shared" si="11"/>
        <v>5.3604186704822752E-3</v>
      </c>
      <c r="W26">
        <f t="shared" si="12"/>
        <v>8.7708984213004923E-2</v>
      </c>
      <c r="X26">
        <f t="shared" si="51"/>
        <v>7.7403810764955424E-18</v>
      </c>
      <c r="Y26">
        <f t="shared" si="13"/>
        <v>6.2538217822293218E-3</v>
      </c>
      <c r="Z26">
        <f t="shared" si="14"/>
        <v>8.764981296680624E-2</v>
      </c>
      <c r="AA26">
        <f t="shared" si="52"/>
        <v>1.0773302261318607E-17</v>
      </c>
      <c r="AB26">
        <f t="shared" si="15"/>
        <v>7.1472248939763675E-3</v>
      </c>
      <c r="AC26">
        <f t="shared" si="16"/>
        <v>8.7581488776538416E-2</v>
      </c>
      <c r="AD26">
        <f t="shared" si="53"/>
        <v>1.4438581401234632E-17</v>
      </c>
      <c r="AE26">
        <f t="shared" si="17"/>
        <v>8.0406280057234141E-3</v>
      </c>
      <c r="AF26">
        <f t="shared" si="18"/>
        <v>8.7503990202010648E-2</v>
      </c>
      <c r="AG26">
        <f t="shared" si="54"/>
        <v>1.881583603523184E-17</v>
      </c>
      <c r="AH26">
        <f t="shared" si="19"/>
        <v>8.934031117470459E-3</v>
      </c>
      <c r="AI26">
        <f t="shared" si="20"/>
        <v>8.7417292842961403E-2</v>
      </c>
      <c r="AJ26">
        <f t="shared" si="55"/>
        <v>2.4001498997939303E-17</v>
      </c>
      <c r="AK26">
        <f t="shared" si="21"/>
        <v>9.8274342292175056E-3</v>
      </c>
      <c r="AL26">
        <f t="shared" si="22"/>
        <v>8.7321369300248641E-2</v>
      </c>
      <c r="AM26">
        <f t="shared" si="56"/>
        <v>3.0111592962350903E-17</v>
      </c>
      <c r="AN26">
        <f t="shared" si="23"/>
        <v>1.072083734096455E-2</v>
      </c>
      <c r="AO26">
        <f t="shared" si="24"/>
        <v>8.7216189131998773E-2</v>
      </c>
      <c r="AP26">
        <f t="shared" si="57"/>
        <v>3.7285129675407181E-17</v>
      </c>
      <c r="AQ26">
        <f t="shared" si="25"/>
        <v>1.1614240452711597E-2</v>
      </c>
      <c r="AR26">
        <f t="shared" si="26"/>
        <v>8.710171880454827E-2</v>
      </c>
      <c r="AS26">
        <f t="shared" si="58"/>
        <v>4.5688262290226171E-17</v>
      </c>
      <c r="AT26">
        <f t="shared" si="27"/>
        <v>1.2507643564458644E-2</v>
      </c>
      <c r="AU26">
        <f t="shared" si="28"/>
        <v>8.6977921637990729E-2</v>
      </c>
      <c r="AV26">
        <f t="shared" si="59"/>
        <v>5.5519350786878714E-17</v>
      </c>
      <c r="AW26">
        <f t="shared" si="29"/>
        <v>1.3401046676205688E-2</v>
      </c>
      <c r="AX26">
        <f t="shared" si="30"/>
        <v>8.6844757746119355E-2</v>
      </c>
      <c r="AY26">
        <f t="shared" si="60"/>
        <v>6.7015139744325166E-17</v>
      </c>
      <c r="AZ26">
        <f t="shared" si="31"/>
        <v>1.4294449787952735E-2</v>
      </c>
      <c r="BA26">
        <f t="shared" si="32"/>
        <v>8.6702183970530394E-2</v>
      </c>
      <c r="BB26">
        <f t="shared" si="61"/>
        <v>8.0458296764983797E-17</v>
      </c>
      <c r="BC26">
        <f t="shared" si="33"/>
        <v>1.518785289969978E-2</v>
      </c>
      <c r="BD26">
        <f t="shared" si="34"/>
        <v>8.6550153808627517E-2</v>
      </c>
      <c r="BE26">
        <f t="shared" si="62"/>
        <v>9.6186621326304206E-17</v>
      </c>
      <c r="BF26">
        <f t="shared" si="35"/>
        <v>1.6081256011446828E-2</v>
      </c>
      <c r="BG26">
        <f t="shared" si="36"/>
        <v>8.6388617335238713E-2</v>
      </c>
      <c r="BH26">
        <f t="shared" si="63"/>
        <v>1.1460431116109246E-16</v>
      </c>
      <c r="BI26">
        <f t="shared" si="37"/>
        <v>1.6974659123193871E-2</v>
      </c>
      <c r="BJ26">
        <f t="shared" si="38"/>
        <v>8.6217521117527909E-2</v>
      </c>
      <c r="BK26">
        <f t="shared" si="64"/>
        <v>1.3619577085348806E-16</v>
      </c>
      <c r="BL26">
        <f t="shared" si="39"/>
        <v>1.7868062234940918E-2</v>
      </c>
      <c r="BM26">
        <f t="shared" si="40"/>
        <v>8.6036808122850986E-2</v>
      </c>
      <c r="BN26">
        <f t="shared" si="65"/>
        <v>1.6154257086745846E-16</v>
      </c>
      <c r="BO26">
        <f t="shared" si="41"/>
        <v>1.8761465346687961E-2</v>
      </c>
      <c r="BP26">
        <f t="shared" si="42"/>
        <v>8.5846417619170501E-2</v>
      </c>
      <c r="BQ26">
        <f t="shared" si="66"/>
        <v>1.9134432206719793E-16</v>
      </c>
      <c r="BR26">
        <f t="shared" si="43"/>
        <v>1.9654868458435011E-2</v>
      </c>
      <c r="BS26">
        <f t="shared" si="44"/>
        <v>8.5646285067605923E-2</v>
      </c>
      <c r="BT26">
        <f t="shared" si="67"/>
        <v>2.2644443051854014E-16</v>
      </c>
    </row>
    <row r="27" spans="1:72" x14ac:dyDescent="0.15">
      <c r="E27" s="5">
        <f t="shared" si="45"/>
        <v>0.27499999999999997</v>
      </c>
      <c r="G27">
        <f t="shared" si="1"/>
        <v>1.0919371365797226E-3</v>
      </c>
      <c r="H27">
        <f t="shared" si="2"/>
        <v>8.7865850438550691E-2</v>
      </c>
      <c r="I27">
        <f t="shared" si="46"/>
        <v>3.7000874238434363E-19</v>
      </c>
      <c r="J27">
        <f t="shared" si="3"/>
        <v>2.1838742731594453E-3</v>
      </c>
      <c r="K27">
        <f t="shared" si="4"/>
        <v>8.7845493300220207E-2</v>
      </c>
      <c r="L27">
        <f t="shared" si="47"/>
        <v>1.4914445524747885E-18</v>
      </c>
      <c r="M27">
        <f t="shared" si="5"/>
        <v>3.2758114097391684E-3</v>
      </c>
      <c r="N27">
        <f t="shared" si="6"/>
        <v>8.7811554248901802E-2</v>
      </c>
      <c r="O27">
        <f t="shared" si="48"/>
        <v>3.398989349524394E-18</v>
      </c>
      <c r="P27">
        <f t="shared" si="7"/>
        <v>4.3677485463188906E-3</v>
      </c>
      <c r="Q27">
        <f t="shared" si="8"/>
        <v>8.7764017527891966E-2</v>
      </c>
      <c r="R27">
        <f t="shared" si="49"/>
        <v>6.1519799856630453E-18</v>
      </c>
      <c r="S27">
        <f t="shared" si="9"/>
        <v>5.4596856828986141E-3</v>
      </c>
      <c r="T27">
        <f t="shared" si="10"/>
        <v>8.7702861026559178E-2</v>
      </c>
      <c r="U27">
        <f t="shared" si="50"/>
        <v>9.8367909854785727E-18</v>
      </c>
      <c r="V27">
        <f t="shared" si="11"/>
        <v>6.5516228194783368E-3</v>
      </c>
      <c r="W27">
        <f t="shared" si="12"/>
        <v>8.762805622876324E-2</v>
      </c>
      <c r="X27">
        <f t="shared" si="51"/>
        <v>1.4570340272610945E-17</v>
      </c>
      <c r="Y27">
        <f t="shared" si="13"/>
        <v>7.6435599560580594E-3</v>
      </c>
      <c r="Z27">
        <f t="shared" si="14"/>
        <v>8.7539568146056942E-2</v>
      </c>
      <c r="AA27">
        <f t="shared" si="52"/>
        <v>2.0504900729909674E-17</v>
      </c>
      <c r="AB27">
        <f t="shared" si="15"/>
        <v>8.7354970926377812E-3</v>
      </c>
      <c r="AC27">
        <f t="shared" si="16"/>
        <v>8.7437355235302702E-2</v>
      </c>
      <c r="AD27">
        <f t="shared" si="53"/>
        <v>2.7834472308982074E-17</v>
      </c>
      <c r="AE27">
        <f t="shared" si="17"/>
        <v>9.8274342292175056E-3</v>
      </c>
      <c r="AF27">
        <f t="shared" si="18"/>
        <v>8.7321369300248641E-2</v>
      </c>
      <c r="AG27">
        <f t="shared" si="54"/>
        <v>3.6803058065095542E-17</v>
      </c>
      <c r="AH27">
        <f t="shared" si="19"/>
        <v>1.0919371365797228E-2</v>
      </c>
      <c r="AI27">
        <f t="shared" si="20"/>
        <v>8.7191555376514587E-2</v>
      </c>
      <c r="AJ27">
        <f t="shared" si="55"/>
        <v>4.7715299210088712E-17</v>
      </c>
      <c r="AK27">
        <f t="shared" si="21"/>
        <v>1.2011308502376951E-2</v>
      </c>
      <c r="AL27">
        <f t="shared" si="22"/>
        <v>8.7047851599340045E-2</v>
      </c>
      <c r="AM27">
        <f t="shared" si="56"/>
        <v>6.0950067192369118E-17</v>
      </c>
      <c r="AN27">
        <f t="shared" si="23"/>
        <v>1.3103245638956674E-2</v>
      </c>
      <c r="AO27">
        <f t="shared" si="24"/>
        <v>8.6890189053339978E-2</v>
      </c>
      <c r="AP27">
        <f t="shared" si="57"/>
        <v>7.6977795667324296E-17</v>
      </c>
      <c r="AQ27">
        <f t="shared" si="25"/>
        <v>1.4195182775536396E-2</v>
      </c>
      <c r="AR27">
        <f t="shared" si="26"/>
        <v>8.6718491603400921E-2</v>
      </c>
      <c r="AS27">
        <f t="shared" si="58"/>
        <v>9.6382576320384825E-17</v>
      </c>
      <c r="AT27">
        <f t="shared" si="27"/>
        <v>1.5287119912116119E-2</v>
      </c>
      <c r="AU27">
        <f t="shared" si="28"/>
        <v>8.6532675705727383E-2</v>
      </c>
      <c r="AV27">
        <f t="shared" si="59"/>
        <v>1.1989035905886761E-16</v>
      </c>
      <c r="AW27">
        <f t="shared" si="29"/>
        <v>1.6379057048695841E-2</v>
      </c>
      <c r="AX27">
        <f t="shared" si="30"/>
        <v>8.6332650197915084E-2</v>
      </c>
      <c r="AY27">
        <f t="shared" si="60"/>
        <v>1.4840501505378763E-16</v>
      </c>
      <c r="AZ27">
        <f t="shared" si="31"/>
        <v>1.7470994185275562E-2</v>
      </c>
      <c r="BA27">
        <f t="shared" si="32"/>
        <v>8.6118316066781456E-2</v>
      </c>
      <c r="BB27">
        <f t="shared" si="61"/>
        <v>1.8305457575036602E-16</v>
      </c>
      <c r="BC27">
        <f t="shared" si="33"/>
        <v>1.8562931321855287E-2</v>
      </c>
      <c r="BD27">
        <f t="shared" si="34"/>
        <v>8.5889566192524719E-2</v>
      </c>
      <c r="BE27">
        <f t="shared" si="62"/>
        <v>2.2525070041506166E-16</v>
      </c>
      <c r="BF27">
        <f t="shared" si="35"/>
        <v>1.9654868458435011E-2</v>
      </c>
      <c r="BG27">
        <f t="shared" si="36"/>
        <v>8.5646285067605923E-2</v>
      </c>
      <c r="BH27">
        <f t="shared" si="63"/>
        <v>2.767654150782157E-16</v>
      </c>
      <c r="BI27">
        <f t="shared" si="37"/>
        <v>2.0746805595014732E-2</v>
      </c>
      <c r="BJ27">
        <f t="shared" si="38"/>
        <v>8.5388348488553562E-2</v>
      </c>
      <c r="BK27">
        <f t="shared" si="64"/>
        <v>3.3983049785570828E-16</v>
      </c>
      <c r="BL27">
        <f t="shared" si="39"/>
        <v>2.1838742731594456E-2</v>
      </c>
      <c r="BM27">
        <f t="shared" si="40"/>
        <v>8.5115623218673719E-2</v>
      </c>
      <c r="BN27">
        <f t="shared" si="65"/>
        <v>4.1726668555596449E-16</v>
      </c>
      <c r="BO27">
        <f t="shared" si="41"/>
        <v>2.2930679868174177E-2</v>
      </c>
      <c r="BP27">
        <f t="shared" si="42"/>
        <v>8.4827966619407488E-2</v>
      </c>
      <c r="BQ27">
        <f t="shared" si="66"/>
        <v>5.1265231939816543E-16</v>
      </c>
      <c r="BR27">
        <f t="shared" si="43"/>
        <v>2.4022617004753902E-2</v>
      </c>
      <c r="BS27">
        <f t="shared" si="44"/>
        <v>8.4525226247806687E-2</v>
      </c>
      <c r="BT27">
        <f t="shared" si="67"/>
        <v>6.3054437840962278E-16</v>
      </c>
    </row>
    <row r="28" spans="1:72" x14ac:dyDescent="0.15">
      <c r="E28" s="5">
        <f t="shared" si="45"/>
        <v>0.32499999999999996</v>
      </c>
      <c r="G28">
        <f t="shared" si="1"/>
        <v>1.2904711614123996E-3</v>
      </c>
      <c r="H28">
        <f t="shared" si="2"/>
        <v>8.7863158856152923E-2</v>
      </c>
      <c r="I28">
        <f t="shared" si="46"/>
        <v>6.1137116965792912E-19</v>
      </c>
      <c r="J28">
        <f t="shared" si="3"/>
        <v>2.5809423228247991E-3</v>
      </c>
      <c r="K28">
        <f t="shared" si="4"/>
        <v>8.7834723980475135E-2</v>
      </c>
      <c r="L28">
        <f t="shared" si="47"/>
        <v>2.4718575875027549E-18</v>
      </c>
      <c r="M28">
        <f t="shared" si="5"/>
        <v>3.8714134842371991E-3</v>
      </c>
      <c r="N28">
        <f t="shared" si="6"/>
        <v>8.7787312053816E-2</v>
      </c>
      <c r="O28">
        <f t="shared" si="48"/>
        <v>5.6620445320825388E-18</v>
      </c>
      <c r="P28">
        <f t="shared" si="7"/>
        <v>5.1618846456495983E-3</v>
      </c>
      <c r="Q28">
        <f t="shared" si="8"/>
        <v>8.7720892305681711E-2</v>
      </c>
      <c r="R28">
        <f t="shared" si="49"/>
        <v>1.0321233996164278E-17</v>
      </c>
      <c r="S28">
        <f t="shared" si="9"/>
        <v>6.4523558070619979E-3</v>
      </c>
      <c r="T28">
        <f t="shared" si="10"/>
        <v>8.7635421517438222E-2</v>
      </c>
      <c r="U28">
        <f t="shared" si="50"/>
        <v>1.6655310184338064E-17</v>
      </c>
      <c r="V28">
        <f t="shared" si="11"/>
        <v>7.7428269684743983E-3</v>
      </c>
      <c r="W28">
        <f t="shared" si="12"/>
        <v>8.7530843881092946E-2</v>
      </c>
      <c r="X28">
        <f t="shared" si="51"/>
        <v>2.4948537077781295E-17</v>
      </c>
      <c r="Y28">
        <f t="shared" si="13"/>
        <v>9.0332981298867979E-3</v>
      </c>
      <c r="Z28">
        <f t="shared" si="14"/>
        <v>8.740709081588624E-2</v>
      </c>
      <c r="AA28">
        <f t="shared" si="52"/>
        <v>3.5580158128536315E-17</v>
      </c>
      <c r="AB28">
        <f t="shared" si="15"/>
        <v>1.0323769291299197E-2</v>
      </c>
      <c r="AC28">
        <f t="shared" si="16"/>
        <v>8.726408074127652E-2</v>
      </c>
      <c r="AD28">
        <f t="shared" si="53"/>
        <v>4.9047047253187614E-17</v>
      </c>
      <c r="AE28">
        <f t="shared" si="17"/>
        <v>1.1614240452711595E-2</v>
      </c>
      <c r="AF28">
        <f t="shared" si="18"/>
        <v>8.710171880454827E-2</v>
      </c>
      <c r="AG28">
        <f t="shared" si="54"/>
        <v>6.5994156641437778E-17</v>
      </c>
      <c r="AH28">
        <f t="shared" si="19"/>
        <v>1.2904711614123996E-2</v>
      </c>
      <c r="AI28">
        <f t="shared" si="20"/>
        <v>8.6919896560892732E-2</v>
      </c>
      <c r="AJ28">
        <f t="shared" si="55"/>
        <v>8.7255171114478054E-17</v>
      </c>
      <c r="AK28">
        <f t="shared" si="21"/>
        <v>1.4195182775536394E-2</v>
      </c>
      <c r="AL28">
        <f t="shared" si="22"/>
        <v>8.6718491603400921E-2</v>
      </c>
      <c r="AM28">
        <f t="shared" si="56"/>
        <v>1.1390668110590927E-16</v>
      </c>
      <c r="AN28">
        <f t="shared" si="23"/>
        <v>1.5485653936948797E-2</v>
      </c>
      <c r="AO28">
        <f t="shared" si="24"/>
        <v>8.6497367139960188E-2</v>
      </c>
      <c r="AP28">
        <f t="shared" si="57"/>
        <v>1.4734042562415746E-16</v>
      </c>
      <c r="AQ28">
        <f t="shared" si="25"/>
        <v>1.6776125098361194E-2</v>
      </c>
      <c r="AR28">
        <f t="shared" si="26"/>
        <v>8.6256371513553337E-2</v>
      </c>
      <c r="AS28">
        <f t="shared" si="58"/>
        <v>1.8935987326346331E-16</v>
      </c>
      <c r="AT28">
        <f t="shared" si="27"/>
        <v>1.8066596259773596E-2</v>
      </c>
      <c r="AU28">
        <f t="shared" si="28"/>
        <v>8.5995337661912433E-2</v>
      </c>
      <c r="AV28">
        <f t="shared" si="59"/>
        <v>2.4230980475903018E-16</v>
      </c>
      <c r="AW28">
        <f t="shared" si="29"/>
        <v>1.9357067421185994E-2</v>
      </c>
      <c r="AX28">
        <f t="shared" si="30"/>
        <v>8.5714082511870016E-2</v>
      </c>
      <c r="AY28">
        <f t="shared" si="60"/>
        <v>3.0925092525178273E-16</v>
      </c>
      <c r="AZ28">
        <f t="shared" si="31"/>
        <v>2.0647538582598393E-2</v>
      </c>
      <c r="BA28">
        <f t="shared" si="32"/>
        <v>8.5412406303066485E-2</v>
      </c>
      <c r="BB28">
        <f t="shared" si="61"/>
        <v>3.9419629042498314E-16</v>
      </c>
      <c r="BC28">
        <f t="shared" si="33"/>
        <v>2.1938009744010792E-2</v>
      </c>
      <c r="BD28">
        <f t="shared" si="34"/>
        <v>8.5090091834899836E-2</v>
      </c>
      <c r="BE28">
        <f t="shared" si="62"/>
        <v>5.0243309521446238E-16</v>
      </c>
      <c r="BF28">
        <f t="shared" si="35"/>
        <v>2.3228480905423191E-2</v>
      </c>
      <c r="BG28">
        <f t="shared" si="36"/>
        <v>8.4746903629727921E-2</v>
      </c>
      <c r="BH28">
        <f t="shared" si="63"/>
        <v>6.4096305529190753E-16</v>
      </c>
      <c r="BI28">
        <f t="shared" si="37"/>
        <v>2.4518952066835593E-2</v>
      </c>
      <c r="BJ28">
        <f t="shared" si="38"/>
        <v>8.4382587004335319E-2</v>
      </c>
      <c r="BK28">
        <f t="shared" si="64"/>
        <v>8.1910855577948399E-16</v>
      </c>
      <c r="BL28">
        <f t="shared" si="39"/>
        <v>2.5809423228247991E-2</v>
      </c>
      <c r="BM28">
        <f t="shared" si="40"/>
        <v>8.3996867040534162E-2</v>
      </c>
      <c r="BN28">
        <f t="shared" si="65"/>
        <v>1.0493519558647862E-15</v>
      </c>
      <c r="BO28">
        <f t="shared" si="41"/>
        <v>2.709989438966039E-2</v>
      </c>
      <c r="BP28">
        <f t="shared" si="42"/>
        <v>8.3589447444454693E-2</v>
      </c>
      <c r="BQ28">
        <f t="shared" si="66"/>
        <v>1.3485049364050956E-15</v>
      </c>
      <c r="BR28">
        <f t="shared" si="43"/>
        <v>2.8390365551072789E-2</v>
      </c>
      <c r="BS28">
        <f t="shared" si="44"/>
        <v>8.3160009282565991E-2</v>
      </c>
      <c r="BT28">
        <f t="shared" si="67"/>
        <v>1.7393481189370777E-15</v>
      </c>
    </row>
    <row r="29" spans="1:72" x14ac:dyDescent="0.15">
      <c r="E29" s="5">
        <f t="shared" si="45"/>
        <v>0.37499999999999994</v>
      </c>
      <c r="G29">
        <f t="shared" si="1"/>
        <v>1.4890051862450765E-3</v>
      </c>
      <c r="H29">
        <f t="shared" si="2"/>
        <v>8.7860018572473206E-2</v>
      </c>
      <c r="I29">
        <f t="shared" si="46"/>
        <v>9.4029289352942027E-19</v>
      </c>
      <c r="J29">
        <f t="shared" si="3"/>
        <v>2.978010372490153E-3</v>
      </c>
      <c r="K29">
        <f t="shared" si="4"/>
        <v>8.7822158105009818E-2</v>
      </c>
      <c r="L29">
        <f t="shared" si="47"/>
        <v>3.8152746828066782E-18</v>
      </c>
      <c r="M29">
        <f t="shared" si="5"/>
        <v>4.4670155587352295E-3</v>
      </c>
      <c r="N29">
        <f t="shared" si="6"/>
        <v>8.7759021029168369E-2</v>
      </c>
      <c r="O29">
        <f t="shared" si="48"/>
        <v>8.7912714892200305E-18</v>
      </c>
      <c r="P29">
        <f t="shared" si="7"/>
        <v>5.956020744980306E-3</v>
      </c>
      <c r="Q29">
        <f t="shared" si="8"/>
        <v>8.7670552735142293E-2</v>
      </c>
      <c r="R29">
        <f t="shared" si="49"/>
        <v>1.6159266052543718E-17</v>
      </c>
      <c r="S29">
        <f t="shared" si="9"/>
        <v>7.4450259312253825E-3</v>
      </c>
      <c r="T29">
        <f t="shared" si="10"/>
        <v>8.7556676438084277E-2</v>
      </c>
      <c r="U29">
        <f t="shared" si="50"/>
        <v>2.635694332729868E-17</v>
      </c>
      <c r="V29">
        <f t="shared" si="11"/>
        <v>8.934031117470459E-3</v>
      </c>
      <c r="W29">
        <f t="shared" si="12"/>
        <v>8.7417292842961403E-2</v>
      </c>
      <c r="X29">
        <f t="shared" si="51"/>
        <v>4.0002498329898833E-17</v>
      </c>
      <c r="Y29">
        <f t="shared" si="13"/>
        <v>1.0423036303715535E-2</v>
      </c>
      <c r="Z29">
        <f t="shared" si="14"/>
        <v>8.7252279707818695E-2</v>
      </c>
      <c r="AA29">
        <f t="shared" si="52"/>
        <v>5.7943573082600152E-17</v>
      </c>
      <c r="AB29">
        <f t="shared" si="15"/>
        <v>1.1912041489960612E-2</v>
      </c>
      <c r="AC29">
        <f t="shared" si="16"/>
        <v>8.7061491300927413E-2</v>
      </c>
      <c r="AD29">
        <f t="shared" si="53"/>
        <v>8.1326324588974493E-17</v>
      </c>
      <c r="AE29">
        <f t="shared" si="17"/>
        <v>1.340104667620569E-2</v>
      </c>
      <c r="AF29">
        <f t="shared" si="18"/>
        <v>8.6844757746119355E-2</v>
      </c>
      <c r="AG29">
        <f t="shared" si="54"/>
        <v>1.1169189957387536E-16</v>
      </c>
      <c r="AH29">
        <f t="shared" si="19"/>
        <v>1.4890051862450765E-2</v>
      </c>
      <c r="AI29">
        <f t="shared" si="20"/>
        <v>8.6601884249325245E-2</v>
      </c>
      <c r="AJ29">
        <f t="shared" si="55"/>
        <v>1.5111082360848146E-16</v>
      </c>
      <c r="AK29">
        <f t="shared" si="21"/>
        <v>1.6379057048695841E-2</v>
      </c>
      <c r="AL29">
        <f t="shared" si="22"/>
        <v>8.6332650197915084E-2</v>
      </c>
      <c r="AM29">
        <f t="shared" si="56"/>
        <v>2.0237047507334674E-16</v>
      </c>
      <c r="AN29">
        <f t="shared" si="23"/>
        <v>1.7868062234940918E-2</v>
      </c>
      <c r="AO29">
        <f t="shared" si="24"/>
        <v>8.6036808122850986E-2</v>
      </c>
      <c r="AP29">
        <f t="shared" si="57"/>
        <v>2.6923761811243078E-16</v>
      </c>
      <c r="AQ29">
        <f t="shared" si="25"/>
        <v>1.9357067421185994E-2</v>
      </c>
      <c r="AR29">
        <f t="shared" si="26"/>
        <v>8.5714082511870016E-2</v>
      </c>
      <c r="AS29">
        <f t="shared" si="58"/>
        <v>3.5682799067513392E-16</v>
      </c>
      <c r="AT29">
        <f t="shared" si="27"/>
        <v>2.0846072607431071E-2</v>
      </c>
      <c r="AU29">
        <f t="shared" si="28"/>
        <v>8.5364168459873796E-2</v>
      </c>
      <c r="AV29">
        <f t="shared" si="59"/>
        <v>4.7212983427168286E-16</v>
      </c>
      <c r="AW29">
        <f t="shared" si="29"/>
        <v>2.2335077793676147E-2</v>
      </c>
      <c r="AX29">
        <f t="shared" si="30"/>
        <v>8.4986730140360359E-2</v>
      </c>
      <c r="AY29">
        <f t="shared" si="60"/>
        <v>6.2475056145599056E-16</v>
      </c>
      <c r="AZ29">
        <f t="shared" si="31"/>
        <v>2.3824082979921224E-2</v>
      </c>
      <c r="BA29">
        <f t="shared" si="32"/>
        <v>8.4581399079028174E-2</v>
      </c>
      <c r="BB29">
        <f t="shared" si="61"/>
        <v>8.2798946045718224E-16</v>
      </c>
      <c r="BC29">
        <f t="shared" si="33"/>
        <v>2.53130881661663E-2</v>
      </c>
      <c r="BD29">
        <f t="shared" si="34"/>
        <v>8.414777220753912E-2</v>
      </c>
      <c r="BE29">
        <f t="shared" si="62"/>
        <v>1.1003906842959641E-15</v>
      </c>
      <c r="BF29">
        <f t="shared" si="35"/>
        <v>2.680209335241138E-2</v>
      </c>
      <c r="BG29">
        <f t="shared" si="36"/>
        <v>8.3685409671749991E-2</v>
      </c>
      <c r="BH29">
        <f t="shared" si="63"/>
        <v>1.4680096805509115E-15</v>
      </c>
      <c r="BI29">
        <f t="shared" si="37"/>
        <v>2.8291098538656453E-2</v>
      </c>
      <c r="BJ29">
        <f t="shared" si="38"/>
        <v>8.3193832364400852E-2</v>
      </c>
      <c r="BK29">
        <f t="shared" si="64"/>
        <v>1.9677485654452106E-15</v>
      </c>
      <c r="BL29">
        <f t="shared" si="39"/>
        <v>2.978010372490153E-2</v>
      </c>
      <c r="BM29">
        <f t="shared" si="40"/>
        <v>8.2672519147139259E-2</v>
      </c>
      <c r="BN29">
        <f t="shared" si="65"/>
        <v>2.6523073976804736E-15</v>
      </c>
      <c r="BO29">
        <f t="shared" si="41"/>
        <v>3.1269108911146606E-2</v>
      </c>
      <c r="BP29">
        <f t="shared" si="42"/>
        <v>8.2120903720690086E-2</v>
      </c>
      <c r="BQ29">
        <f t="shared" si="66"/>
        <v>3.597600760469387E-15</v>
      </c>
      <c r="BR29">
        <f t="shared" si="43"/>
        <v>3.2758114097391683E-2</v>
      </c>
      <c r="BS29">
        <f t="shared" si="44"/>
        <v>8.1538371094732262E-2</v>
      </c>
      <c r="BT29">
        <f t="shared" si="67"/>
        <v>4.9139716086042693E-15</v>
      </c>
    </row>
    <row r="30" spans="1:72" x14ac:dyDescent="0.15">
      <c r="E30" s="5">
        <f t="shared" si="45"/>
        <v>0.42499999999999993</v>
      </c>
      <c r="G30">
        <f t="shared" si="1"/>
        <v>1.6875392110777536E-3</v>
      </c>
      <c r="H30">
        <f t="shared" si="2"/>
        <v>8.7856429539397277E-2</v>
      </c>
      <c r="I30">
        <f t="shared" si="46"/>
        <v>1.3706423220011963E-18</v>
      </c>
      <c r="J30">
        <f t="shared" si="3"/>
        <v>3.3750784221555073E-3</v>
      </c>
      <c r="K30">
        <f t="shared" si="4"/>
        <v>8.7807794902527311E-2</v>
      </c>
      <c r="L30">
        <f t="shared" si="47"/>
        <v>5.5840831076405667E-18</v>
      </c>
      <c r="M30">
        <f t="shared" si="5"/>
        <v>5.0626176332332594E-3</v>
      </c>
      <c r="N30">
        <f t="shared" si="6"/>
        <v>8.772667725783119E-2</v>
      </c>
      <c r="O30">
        <f t="shared" si="48"/>
        <v>1.2954575553825826E-17</v>
      </c>
      <c r="P30">
        <f t="shared" si="7"/>
        <v>6.7501568443110145E-3</v>
      </c>
      <c r="Q30">
        <f t="shared" si="8"/>
        <v>8.7612986380885355E-2</v>
      </c>
      <c r="R30">
        <f t="shared" si="49"/>
        <v>2.4039442793728201E-17</v>
      </c>
      <c r="S30">
        <f t="shared" si="9"/>
        <v>8.4376960553887662E-3</v>
      </c>
      <c r="T30">
        <f t="shared" si="10"/>
        <v>8.7466595253713156E-2</v>
      </c>
      <c r="U30">
        <f t="shared" si="50"/>
        <v>3.9693796731071297E-17</v>
      </c>
      <c r="V30">
        <f t="shared" si="11"/>
        <v>1.0125235266466519E-2</v>
      </c>
      <c r="W30">
        <f t="shared" si="12"/>
        <v>8.7287339349980786E-2</v>
      </c>
      <c r="X30">
        <f t="shared" si="51"/>
        <v>6.1156573141891773E-17</v>
      </c>
      <c r="Y30">
        <f t="shared" si="13"/>
        <v>1.1812774477544273E-2</v>
      </c>
      <c r="Z30">
        <f t="shared" si="14"/>
        <v>8.7075015699927844E-2</v>
      </c>
      <c r="AA30">
        <f t="shared" si="52"/>
        <v>9.0179065095146697E-17</v>
      </c>
      <c r="AB30">
        <f t="shared" si="15"/>
        <v>1.3500313688622029E-2</v>
      </c>
      <c r="AC30">
        <f t="shared" si="16"/>
        <v>8.682938172248382E-2</v>
      </c>
      <c r="AD30">
        <f t="shared" si="53"/>
        <v>1.2921320809333443E-16</v>
      </c>
      <c r="AE30">
        <f t="shared" si="17"/>
        <v>1.518785289969978E-2</v>
      </c>
      <c r="AF30">
        <f t="shared" si="18"/>
        <v>8.6550153808627517E-2</v>
      </c>
      <c r="AG30">
        <f t="shared" si="54"/>
        <v>1.8168584028301904E-16</v>
      </c>
      <c r="AH30">
        <f t="shared" si="19"/>
        <v>1.6875392110777532E-2</v>
      </c>
      <c r="AI30">
        <f t="shared" si="20"/>
        <v>8.6237005636255179E-2</v>
      </c>
      <c r="AJ30">
        <f t="shared" si="55"/>
        <v>2.5239870416983873E-16</v>
      </c>
      <c r="AK30">
        <f t="shared" si="21"/>
        <v>1.8562931321855287E-2</v>
      </c>
      <c r="AL30">
        <f t="shared" si="22"/>
        <v>8.5889566192524719E-2</v>
      </c>
      <c r="AM30">
        <f t="shared" si="56"/>
        <v>3.4811471882327713E-16</v>
      </c>
      <c r="AN30">
        <f t="shared" si="23"/>
        <v>2.0250470532933038E-2</v>
      </c>
      <c r="AO30">
        <f t="shared" si="24"/>
        <v>8.5507417474712744E-2</v>
      </c>
      <c r="AP30">
        <f t="shared" si="57"/>
        <v>4.7842327672863149E-16</v>
      </c>
      <c r="AQ30">
        <f t="shared" si="25"/>
        <v>2.1938009744010792E-2</v>
      </c>
      <c r="AR30">
        <f t="shared" si="26"/>
        <v>8.5090091834899836E-2</v>
      </c>
      <c r="AS30">
        <f t="shared" si="58"/>
        <v>6.5702789374198925E-16</v>
      </c>
      <c r="AT30">
        <f t="shared" si="27"/>
        <v>2.3625548955088546E-2</v>
      </c>
      <c r="AU30">
        <f t="shared" si="28"/>
        <v>8.4637068927100226E-2</v>
      </c>
      <c r="AV30">
        <f t="shared" si="59"/>
        <v>9.0367976759238347E-16</v>
      </c>
      <c r="AW30">
        <f t="shared" si="29"/>
        <v>2.53130881661663E-2</v>
      </c>
      <c r="AX30">
        <f t="shared" si="30"/>
        <v>8.414777220753912E-2</v>
      </c>
      <c r="AY30">
        <f t="shared" si="60"/>
        <v>1.2471094422020928E-15</v>
      </c>
      <c r="AZ30">
        <f t="shared" si="31"/>
        <v>2.7000627377244058E-2</v>
      </c>
      <c r="BA30">
        <f t="shared" si="32"/>
        <v>8.3621564929360293E-2</v>
      </c>
      <c r="BB30">
        <f t="shared" si="61"/>
        <v>1.7295173296818745E-15</v>
      </c>
      <c r="BC30">
        <f t="shared" si="33"/>
        <v>2.8688166588321806E-2</v>
      </c>
      <c r="BD30">
        <f t="shared" si="34"/>
        <v>8.3057745561751772E-2</v>
      </c>
      <c r="BE30">
        <f t="shared" si="62"/>
        <v>2.4135258101055977E-15</v>
      </c>
      <c r="BF30">
        <f t="shared" si="35"/>
        <v>3.037570579939956E-2</v>
      </c>
      <c r="BG30">
        <f t="shared" si="36"/>
        <v>8.2455542549839084E-2</v>
      </c>
      <c r="BH30">
        <f t="shared" si="63"/>
        <v>3.3930629932693443E-15</v>
      </c>
      <c r="BI30">
        <f t="shared" si="37"/>
        <v>3.2063245010477311E-2</v>
      </c>
      <c r="BJ30">
        <f t="shared" si="38"/>
        <v>8.1814108315119483E-2</v>
      </c>
      <c r="BK30">
        <f t="shared" si="64"/>
        <v>4.8106011328231071E-15</v>
      </c>
      <c r="BL30">
        <f t="shared" si="39"/>
        <v>3.3750784221555065E-2</v>
      </c>
      <c r="BM30">
        <f t="shared" si="40"/>
        <v>8.1132512375927501E-2</v>
      </c>
      <c r="BN30">
        <f t="shared" si="65"/>
        <v>6.884793636183198E-15</v>
      </c>
      <c r="BO30">
        <f t="shared" si="41"/>
        <v>3.5438323432632819E-2</v>
      </c>
      <c r="BP30">
        <f t="shared" si="42"/>
        <v>8.0409733442439096E-2</v>
      </c>
      <c r="BQ30">
        <f t="shared" si="66"/>
        <v>9.9553488264508033E-15</v>
      </c>
      <c r="BR30">
        <f t="shared" si="43"/>
        <v>3.7125862643710573E-2</v>
      </c>
      <c r="BS30">
        <f t="shared" si="44"/>
        <v>7.9644650309737289E-2</v>
      </c>
      <c r="BT30">
        <f t="shared" si="67"/>
        <v>1.4556862569450244E-14</v>
      </c>
    </row>
    <row r="31" spans="1:72" x14ac:dyDescent="0.15">
      <c r="E31" s="5">
        <f t="shared" si="45"/>
        <v>0.47499999999999992</v>
      </c>
      <c r="G31">
        <f t="shared" si="1"/>
        <v>1.8860732359104301E-3</v>
      </c>
      <c r="H31">
        <f t="shared" si="2"/>
        <v>8.7852391701926852E-2</v>
      </c>
      <c r="I31">
        <f t="shared" si="46"/>
        <v>1.916459737654718E-18</v>
      </c>
      <c r="J31">
        <f t="shared" si="3"/>
        <v>3.7721464718208603E-3</v>
      </c>
      <c r="K31">
        <f t="shared" si="4"/>
        <v>8.7791633490869339E-2</v>
      </c>
      <c r="L31">
        <f t="shared" si="47"/>
        <v>7.843565983779704E-18</v>
      </c>
      <c r="M31">
        <f t="shared" si="5"/>
        <v>5.658219707731291E-3</v>
      </c>
      <c r="N31">
        <f t="shared" si="6"/>
        <v>8.7690276255346825E-2</v>
      </c>
      <c r="O31">
        <f t="shared" si="48"/>
        <v>1.8335816107085562E-17</v>
      </c>
      <c r="P31">
        <f t="shared" si="7"/>
        <v>7.5442929436417205E-3</v>
      </c>
      <c r="Q31">
        <f t="shared" si="8"/>
        <v>8.7548178987232619E-2</v>
      </c>
      <c r="R31">
        <f t="shared" si="49"/>
        <v>3.4391720247245162E-17</v>
      </c>
      <c r="S31">
        <f t="shared" si="9"/>
        <v>9.4303661795521517E-3</v>
      </c>
      <c r="T31">
        <f t="shared" si="10"/>
        <v>8.7365142898753162E-2</v>
      </c>
      <c r="U31">
        <f t="shared" si="50"/>
        <v>5.7577486168986302E-17</v>
      </c>
      <c r="V31">
        <f t="shared" si="11"/>
        <v>1.1316439415462582E-2</v>
      </c>
      <c r="W31">
        <f t="shared" si="12"/>
        <v>8.7140910019095894E-2</v>
      </c>
      <c r="X31">
        <f t="shared" si="51"/>
        <v>9.0226940566559703E-17</v>
      </c>
      <c r="Y31">
        <f t="shared" si="13"/>
        <v>1.3202512651373011E-2</v>
      </c>
      <c r="Z31">
        <f t="shared" si="14"/>
        <v>8.6875161350585914E-2</v>
      </c>
      <c r="AA31">
        <f t="shared" si="52"/>
        <v>1.3575072236789595E-16</v>
      </c>
      <c r="AB31">
        <f t="shared" si="15"/>
        <v>1.5088585887283441E-2</v>
      </c>
      <c r="AC31">
        <f t="shared" si="16"/>
        <v>8.6567514553220662E-2</v>
      </c>
      <c r="AD31">
        <f t="shared" si="53"/>
        <v>1.9910786461408551E-16</v>
      </c>
      <c r="AE31">
        <f t="shared" si="17"/>
        <v>1.6974659123193871E-2</v>
      </c>
      <c r="AF31">
        <f t="shared" si="18"/>
        <v>8.6217521117527909E-2</v>
      </c>
      <c r="AG31">
        <f t="shared" si="54"/>
        <v>2.8752440513514142E-16</v>
      </c>
      <c r="AH31">
        <f t="shared" si="19"/>
        <v>1.8860732359104303E-2</v>
      </c>
      <c r="AI31">
        <f t="shared" si="20"/>
        <v>8.5824662975616972E-2</v>
      </c>
      <c r="AJ31">
        <f t="shared" si="55"/>
        <v>4.1159424447997335E-16</v>
      </c>
      <c r="AK31">
        <f t="shared" si="21"/>
        <v>2.0746805595014729E-2</v>
      </c>
      <c r="AL31">
        <f t="shared" si="22"/>
        <v>8.5388348488553562E-2</v>
      </c>
      <c r="AM31">
        <f t="shared" si="56"/>
        <v>5.8697995084167794E-16</v>
      </c>
      <c r="AN31">
        <f t="shared" si="23"/>
        <v>2.2632878830925164E-2</v>
      </c>
      <c r="AO31">
        <f t="shared" si="24"/>
        <v>8.4907907734348628E-2</v>
      </c>
      <c r="AP31">
        <f t="shared" si="57"/>
        <v>8.3706762958945711E-16</v>
      </c>
      <c r="AQ31">
        <f t="shared" si="25"/>
        <v>2.4518952066835593E-2</v>
      </c>
      <c r="AR31">
        <f t="shared" si="26"/>
        <v>8.4382587004335319E-2</v>
      </c>
      <c r="AS31">
        <f t="shared" si="58"/>
        <v>1.1971586584469381E-15</v>
      </c>
      <c r="AT31">
        <f t="shared" si="27"/>
        <v>2.6405025302746021E-2</v>
      </c>
      <c r="AU31">
        <f t="shared" si="28"/>
        <v>8.3811542395790223E-2</v>
      </c>
      <c r="AV31">
        <f t="shared" si="59"/>
        <v>1.7211696567469969E-15</v>
      </c>
      <c r="AW31">
        <f t="shared" si="29"/>
        <v>2.8291098538656453E-2</v>
      </c>
      <c r="AX31">
        <f t="shared" si="30"/>
        <v>8.3193832364400852E-2</v>
      </c>
      <c r="AY31">
        <f t="shared" si="60"/>
        <v>2.4924815162305997E-15</v>
      </c>
      <c r="AZ31">
        <f t="shared" si="31"/>
        <v>3.0177171774566882E-2</v>
      </c>
      <c r="BA31">
        <f t="shared" si="32"/>
        <v>8.252840907038185E-2</v>
      </c>
      <c r="BB31">
        <f t="shared" si="61"/>
        <v>3.6417484514771988E-15</v>
      </c>
      <c r="BC31">
        <f t="shared" si="33"/>
        <v>3.2063245010477311E-2</v>
      </c>
      <c r="BD31">
        <f t="shared" si="34"/>
        <v>8.1814108315119483E-2</v>
      </c>
      <c r="BE31">
        <f t="shared" si="62"/>
        <v>5.3765542072728844E-15</v>
      </c>
      <c r="BF31">
        <f t="shared" si="35"/>
        <v>3.3949318246387743E-2</v>
      </c>
      <c r="BG31">
        <f t="shared" si="36"/>
        <v>8.1049637819088902E-2</v>
      </c>
      <c r="BH31">
        <f t="shared" si="63"/>
        <v>8.0315446408264197E-15</v>
      </c>
      <c r="BI31">
        <f t="shared" si="37"/>
        <v>3.5835391482298175E-2</v>
      </c>
      <c r="BJ31">
        <f t="shared" si="38"/>
        <v>8.0233563533663593E-2</v>
      </c>
      <c r="BK31">
        <f t="shared" si="64"/>
        <v>1.2154522421737309E-14</v>
      </c>
      <c r="BL31">
        <f t="shared" si="39"/>
        <v>3.7721464718208607E-2</v>
      </c>
      <c r="BM31">
        <f t="shared" si="40"/>
        <v>7.9364293605581504E-2</v>
      </c>
      <c r="BN31">
        <f t="shared" si="65"/>
        <v>1.8656771338171468E-14</v>
      </c>
      <c r="BO31">
        <f t="shared" si="41"/>
        <v>3.9607537954119032E-2</v>
      </c>
      <c r="BP31">
        <f t="shared" si="42"/>
        <v>7.8440059518163435E-2</v>
      </c>
      <c r="BQ31">
        <f t="shared" si="66"/>
        <v>2.9080141231949416E-14</v>
      </c>
      <c r="BR31">
        <f t="shared" si="43"/>
        <v>4.1493611190029457E-2</v>
      </c>
      <c r="BS31">
        <f t="shared" si="44"/>
        <v>7.7458893810915377E-2</v>
      </c>
      <c r="BT31">
        <f t="shared" si="67"/>
        <v>4.6080372019865032E-14</v>
      </c>
    </row>
    <row r="32" spans="1:72" x14ac:dyDescent="0.15">
      <c r="E32" s="5">
        <f t="shared" si="45"/>
        <v>0.52499999999999991</v>
      </c>
      <c r="G32">
        <f t="shared" si="1"/>
        <v>2.0846072607431073E-3</v>
      </c>
      <c r="H32">
        <f t="shared" si="2"/>
        <v>8.784790499817545E-2</v>
      </c>
      <c r="I32">
        <f t="shared" si="46"/>
        <v>2.5919811602562264E-18</v>
      </c>
      <c r="J32">
        <f t="shared" si="3"/>
        <v>4.1692145214862145E-3</v>
      </c>
      <c r="K32">
        <f t="shared" si="4"/>
        <v>8.7773672876744938E-2</v>
      </c>
      <c r="L32">
        <f t="shared" si="47"/>
        <v>1.0662351556310453E-17</v>
      </c>
      <c r="M32">
        <f t="shared" si="5"/>
        <v>6.2538217822293209E-3</v>
      </c>
      <c r="N32">
        <f t="shared" si="6"/>
        <v>8.764981296680624E-2</v>
      </c>
      <c r="O32">
        <f t="shared" si="48"/>
        <v>2.5137705276410067E-17</v>
      </c>
      <c r="P32">
        <f t="shared" si="7"/>
        <v>8.3384290429724291E-3</v>
      </c>
      <c r="Q32">
        <f t="shared" si="8"/>
        <v>8.7476114460436086E-2</v>
      </c>
      <c r="R32">
        <f t="shared" si="49"/>
        <v>4.7714964538016025E-17</v>
      </c>
      <c r="S32">
        <f t="shared" si="9"/>
        <v>1.0423036303715535E-2</v>
      </c>
      <c r="T32">
        <f t="shared" si="10"/>
        <v>8.7252279707818695E-2</v>
      </c>
      <c r="U32">
        <f t="shared" si="50"/>
        <v>8.1121002315640215E-17</v>
      </c>
      <c r="V32">
        <f t="shared" si="11"/>
        <v>1.2507643564458642E-2</v>
      </c>
      <c r="W32">
        <f t="shared" si="12"/>
        <v>8.6977921637990729E-2</v>
      </c>
      <c r="X32">
        <f t="shared" si="51"/>
        <v>1.2954515183605025E-16</v>
      </c>
      <c r="Y32">
        <f t="shared" si="13"/>
        <v>1.4592250825201748E-2</v>
      </c>
      <c r="Z32">
        <f t="shared" si="14"/>
        <v>8.6652560353716032E-2</v>
      </c>
      <c r="AA32">
        <f t="shared" si="52"/>
        <v>1.9933361137063879E-16</v>
      </c>
      <c r="AB32">
        <f t="shared" si="15"/>
        <v>1.6676858085944858E-2</v>
      </c>
      <c r="AC32">
        <f t="shared" si="16"/>
        <v>8.6275618829315032E-2</v>
      </c>
      <c r="AD32">
        <f t="shared" si="53"/>
        <v>3.0009533594323151E-16</v>
      </c>
      <c r="AE32">
        <f t="shared" si="17"/>
        <v>1.8761465346687961E-2</v>
      </c>
      <c r="AF32">
        <f t="shared" si="18"/>
        <v>8.5846417619170501E-2</v>
      </c>
      <c r="AG32">
        <f t="shared" si="54"/>
        <v>4.4647008482346182E-16</v>
      </c>
      <c r="AH32">
        <f t="shared" si="19"/>
        <v>2.0846072607431071E-2</v>
      </c>
      <c r="AI32">
        <f t="shared" si="20"/>
        <v>8.5364168459873796E-2</v>
      </c>
      <c r="AJ32">
        <f t="shared" si="55"/>
        <v>6.6098176798035596E-16</v>
      </c>
      <c r="AK32">
        <f t="shared" si="21"/>
        <v>2.2930679868174174E-2</v>
      </c>
      <c r="AL32">
        <f t="shared" si="22"/>
        <v>8.4827966619407488E-2</v>
      </c>
      <c r="AM32">
        <f t="shared" si="56"/>
        <v>9.7869988248740655E-16</v>
      </c>
      <c r="AN32">
        <f t="shared" si="23"/>
        <v>2.5015287128917284E-2</v>
      </c>
      <c r="AO32">
        <f t="shared" si="24"/>
        <v>8.4236781810903869E-2</v>
      </c>
      <c r="AP32">
        <f t="shared" si="57"/>
        <v>1.4549611522286355E-15</v>
      </c>
      <c r="AQ32">
        <f t="shared" si="25"/>
        <v>2.709989438966039E-2</v>
      </c>
      <c r="AR32">
        <f t="shared" si="26"/>
        <v>8.3589447444454693E-2</v>
      </c>
      <c r="AS32">
        <f t="shared" si="58"/>
        <v>2.1783541280390007E-15</v>
      </c>
      <c r="AT32">
        <f t="shared" si="27"/>
        <v>2.9184501650403497E-2</v>
      </c>
      <c r="AU32">
        <f t="shared" si="28"/>
        <v>8.2884647935655711E-2</v>
      </c>
      <c r="AV32">
        <f t="shared" si="59"/>
        <v>3.2929061267052704E-15</v>
      </c>
      <c r="AW32">
        <f t="shared" si="29"/>
        <v>3.1269108911146599E-2</v>
      </c>
      <c r="AX32">
        <f t="shared" si="30"/>
        <v>8.2120903720690086E-2</v>
      </c>
      <c r="AY32">
        <f t="shared" si="60"/>
        <v>5.0366410646571393E-15</v>
      </c>
      <c r="AZ32">
        <f t="shared" si="31"/>
        <v>3.3353716171889716E-2</v>
      </c>
      <c r="BA32">
        <f t="shared" si="32"/>
        <v>8.1296553540264077E-2</v>
      </c>
      <c r="BB32">
        <f t="shared" si="61"/>
        <v>7.8097938865572922E-15</v>
      </c>
      <c r="BC32">
        <f t="shared" si="33"/>
        <v>3.5438323432632812E-2</v>
      </c>
      <c r="BD32">
        <f t="shared" si="34"/>
        <v>8.0409733442439096E-2</v>
      </c>
      <c r="BE32">
        <f t="shared" si="62"/>
        <v>1.2297783844439223E-14</v>
      </c>
      <c r="BF32">
        <f t="shared" si="35"/>
        <v>3.7522930693375922E-2</v>
      </c>
      <c r="BG32">
        <f t="shared" si="36"/>
        <v>7.9458351808857117E-2</v>
      </c>
      <c r="BH32">
        <f t="shared" si="63"/>
        <v>1.9697349910822318E-14</v>
      </c>
      <c r="BI32">
        <f t="shared" si="37"/>
        <v>3.9607537954119032E-2</v>
      </c>
      <c r="BJ32">
        <f t="shared" si="38"/>
        <v>7.8440059518163435E-2</v>
      </c>
      <c r="BK32">
        <f t="shared" si="64"/>
        <v>3.2141208730049355E-14</v>
      </c>
      <c r="BL32">
        <f t="shared" si="39"/>
        <v>4.1692145214862142E-2</v>
      </c>
      <c r="BM32">
        <f t="shared" si="40"/>
        <v>7.7352214107825321E-2</v>
      </c>
      <c r="BN32">
        <f t="shared" si="65"/>
        <v>5.351342745496753E-14</v>
      </c>
      <c r="BO32">
        <f t="shared" si="41"/>
        <v>4.3776752475605245E-2</v>
      </c>
      <c r="BP32">
        <f t="shared" si="42"/>
        <v>7.6191836456995787E-2</v>
      </c>
      <c r="BQ32">
        <f t="shared" si="66"/>
        <v>9.1052315501207907E-14</v>
      </c>
      <c r="BR32">
        <f t="shared" si="43"/>
        <v>4.5861359736348348E-2</v>
      </c>
      <c r="BS32">
        <f t="shared" si="44"/>
        <v>7.4955558053644331E-2</v>
      </c>
      <c r="BT32">
        <f t="shared" si="67"/>
        <v>1.585813544792658E-13</v>
      </c>
    </row>
    <row r="33" spans="5:72" x14ac:dyDescent="0.15">
      <c r="E33" s="5">
        <f t="shared" si="45"/>
        <v>0.57499999999999996</v>
      </c>
      <c r="G33">
        <f t="shared" si="1"/>
        <v>2.2831412855757838E-3</v>
      </c>
      <c r="H33">
        <f t="shared" si="2"/>
        <v>8.7842969359363657E-2</v>
      </c>
      <c r="I33">
        <f t="shared" si="46"/>
        <v>3.4116625684502927E-18</v>
      </c>
      <c r="J33">
        <f t="shared" si="3"/>
        <v>4.5662825711515675E-3</v>
      </c>
      <c r="K33">
        <f t="shared" si="4"/>
        <v>8.7753911955424521E-2</v>
      </c>
      <c r="L33">
        <f t="shared" si="47"/>
        <v>1.4112887305461657E-17</v>
      </c>
      <c r="M33">
        <f t="shared" si="5"/>
        <v>6.8494238567273517E-3</v>
      </c>
      <c r="N33">
        <f t="shared" si="6"/>
        <v>8.7605281763321177E-2</v>
      </c>
      <c r="O33">
        <f t="shared" si="48"/>
        <v>3.3585027672437687E-17</v>
      </c>
      <c r="P33">
        <f t="shared" si="7"/>
        <v>9.132565142303135E-3</v>
      </c>
      <c r="Q33">
        <f t="shared" si="8"/>
        <v>8.7396774848512521E-2</v>
      </c>
      <c r="R33">
        <f t="shared" si="49"/>
        <v>6.4591411621349699E-17</v>
      </c>
      <c r="S33">
        <f t="shared" si="9"/>
        <v>1.1415706427878921E-2</v>
      </c>
      <c r="T33">
        <f t="shared" si="10"/>
        <v>8.7127961337061521E-2</v>
      </c>
      <c r="U33">
        <f t="shared" si="50"/>
        <v>1.1169064107450382E-16</v>
      </c>
      <c r="V33">
        <f t="shared" si="11"/>
        <v>1.3698847713454703E-2</v>
      </c>
      <c r="W33">
        <f t="shared" si="12"/>
        <v>8.6798280923780849E-2</v>
      </c>
      <c r="X33">
        <f t="shared" si="51"/>
        <v>1.8212005492308681E-16</v>
      </c>
      <c r="Y33">
        <f t="shared" si="13"/>
        <v>1.5981988999030489E-2</v>
      </c>
      <c r="Z33">
        <f t="shared" si="14"/>
        <v>8.6407036910397916E-2</v>
      </c>
      <c r="AA33">
        <f t="shared" si="52"/>
        <v>2.872720512662533E-16</v>
      </c>
      <c r="AB33">
        <f t="shared" si="15"/>
        <v>1.826513028460627E-2</v>
      </c>
      <c r="AC33">
        <f t="shared" si="16"/>
        <v>8.595338862247584E-2</v>
      </c>
      <c r="AD33">
        <f t="shared" si="53"/>
        <v>4.4515558830591038E-16</v>
      </c>
      <c r="AE33">
        <f t="shared" si="17"/>
        <v>2.0548271570182058E-2</v>
      </c>
      <c r="AF33">
        <f t="shared" si="18"/>
        <v>8.5436342006654578E-2</v>
      </c>
      <c r="AG33">
        <f t="shared" si="54"/>
        <v>6.8453610072739256E-16</v>
      </c>
      <c r="AH33">
        <f t="shared" si="19"/>
        <v>2.2831412855757842E-2</v>
      </c>
      <c r="AI33">
        <f t="shared" si="20"/>
        <v>8.485473815297491E-2</v>
      </c>
      <c r="AJ33">
        <f t="shared" si="55"/>
        <v>1.0519937984706477E-15</v>
      </c>
      <c r="AK33">
        <f t="shared" si="21"/>
        <v>2.5114554141333623E-2</v>
      </c>
      <c r="AL33">
        <f t="shared" si="22"/>
        <v>8.4207239417297269E-2</v>
      </c>
      <c r="AM33">
        <f t="shared" si="56"/>
        <v>1.6241542238667238E-15</v>
      </c>
      <c r="AN33">
        <f t="shared" si="23"/>
        <v>2.7397695426909407E-2</v>
      </c>
      <c r="AO33">
        <f t="shared" si="24"/>
        <v>8.3492312731737808E-2</v>
      </c>
      <c r="AP33">
        <f t="shared" si="57"/>
        <v>2.5292630283427987E-15</v>
      </c>
      <c r="AQ33">
        <f t="shared" si="25"/>
        <v>2.9680836712485191E-2</v>
      </c>
      <c r="AR33">
        <f t="shared" si="26"/>
        <v>8.2708209580710859E-2</v>
      </c>
      <c r="AS33">
        <f t="shared" si="58"/>
        <v>3.9859801701521067E-15</v>
      </c>
      <c r="AT33">
        <f t="shared" si="27"/>
        <v>3.1963977998060979E-2</v>
      </c>
      <c r="AU33">
        <f t="shared" si="28"/>
        <v>8.1852941978523122E-2</v>
      </c>
      <c r="AV33">
        <f t="shared" si="59"/>
        <v>6.3745722609118744E-15</v>
      </c>
      <c r="AW33">
        <f t="shared" si="29"/>
        <v>3.4247119283636759E-2</v>
      </c>
      <c r="AX33">
        <f t="shared" si="30"/>
        <v>8.092425360034132E-2</v>
      </c>
      <c r="AY33">
        <f t="shared" si="60"/>
        <v>1.0370411944944819E-14</v>
      </c>
      <c r="AZ33">
        <f t="shared" si="31"/>
        <v>3.653026056921254E-2</v>
      </c>
      <c r="BA33">
        <f t="shared" si="32"/>
        <v>7.99195849760585E-2</v>
      </c>
      <c r="BB33">
        <f t="shared" si="61"/>
        <v>1.720011324747092E-14</v>
      </c>
      <c r="BC33">
        <f t="shared" si="33"/>
        <v>3.8813401854788328E-2</v>
      </c>
      <c r="BD33">
        <f t="shared" si="34"/>
        <v>7.883603133376714E-2</v>
      </c>
      <c r="BE33">
        <f t="shared" si="62"/>
        <v>2.9145049543810191E-14</v>
      </c>
      <c r="BF33">
        <f t="shared" si="35"/>
        <v>4.1096543140364115E-2</v>
      </c>
      <c r="BG33">
        <f t="shared" si="36"/>
        <v>7.7670291243899639E-2</v>
      </c>
      <c r="BH33">
        <f t="shared" si="63"/>
        <v>5.0557096118814481E-14</v>
      </c>
      <c r="BI33">
        <f t="shared" si="37"/>
        <v>4.3379684425939896E-2</v>
      </c>
      <c r="BJ33">
        <f t="shared" si="38"/>
        <v>7.6418603619183401E-2</v>
      </c>
      <c r="BK33">
        <f t="shared" si="64"/>
        <v>8.9964889782277387E-14</v>
      </c>
      <c r="BL33">
        <f t="shared" si="39"/>
        <v>4.5662825711515684E-2</v>
      </c>
      <c r="BM33">
        <f t="shared" si="40"/>
        <v>7.5076669798544909E-2</v>
      </c>
      <c r="BN33">
        <f t="shared" si="65"/>
        <v>1.6457180337323886E-13</v>
      </c>
      <c r="BO33">
        <f t="shared" si="41"/>
        <v>4.7945966997091458E-2</v>
      </c>
      <c r="BP33">
        <f t="shared" si="42"/>
        <v>7.3639556277274087E-2</v>
      </c>
      <c r="BQ33">
        <f t="shared" si="66"/>
        <v>3.101691076602587E-13</v>
      </c>
      <c r="BR33">
        <f t="shared" si="43"/>
        <v>5.0229108282667245E-2</v>
      </c>
      <c r="BS33">
        <f t="shared" si="44"/>
        <v>7.2101571974042905E-2</v>
      </c>
      <c r="BT33">
        <f t="shared" si="67"/>
        <v>6.0373686064058999E-13</v>
      </c>
    </row>
    <row r="34" spans="5:72" x14ac:dyDescent="0.15">
      <c r="E34" s="5">
        <f t="shared" si="45"/>
        <v>0.625</v>
      </c>
      <c r="G34">
        <f t="shared" si="1"/>
        <v>2.4816753104084611E-3</v>
      </c>
      <c r="H34">
        <f t="shared" si="2"/>
        <v>8.783758470981376E-2</v>
      </c>
      <c r="I34">
        <f t="shared" si="46"/>
        <v>4.3902045253592936E-18</v>
      </c>
      <c r="J34">
        <f t="shared" si="3"/>
        <v>4.9633506208169222E-3</v>
      </c>
      <c r="K34">
        <f t="shared" si="4"/>
        <v>8.7732349510399169E-2</v>
      </c>
      <c r="L34">
        <f t="shared" si="47"/>
        <v>1.8271942523313244E-17</v>
      </c>
      <c r="M34">
        <f t="shared" si="5"/>
        <v>7.4450259312253833E-3</v>
      </c>
      <c r="N34">
        <f t="shared" si="6"/>
        <v>8.7556676438084277E-2</v>
      </c>
      <c r="O34">
        <f t="shared" si="48"/>
        <v>4.3928238878831139E-17</v>
      </c>
      <c r="P34">
        <f t="shared" si="7"/>
        <v>9.9267012416338445E-3</v>
      </c>
      <c r="Q34">
        <f t="shared" si="8"/>
        <v>8.7310140318632767E-2</v>
      </c>
      <c r="R34">
        <f t="shared" si="49"/>
        <v>8.570374758142766E-17</v>
      </c>
      <c r="S34">
        <f t="shared" si="9"/>
        <v>1.2408376552042306E-2</v>
      </c>
      <c r="T34">
        <f t="shared" si="10"/>
        <v>8.6992138675530489E-2</v>
      </c>
      <c r="U34">
        <f t="shared" si="50"/>
        <v>1.5097082416927929E-16</v>
      </c>
      <c r="V34">
        <f t="shared" si="11"/>
        <v>1.4890051862450767E-2</v>
      </c>
      <c r="W34">
        <f t="shared" si="12"/>
        <v>8.6601884249325245E-2</v>
      </c>
      <c r="X34">
        <f t="shared" si="51"/>
        <v>2.5185137268080247E-16</v>
      </c>
      <c r="Y34">
        <f t="shared" si="13"/>
        <v>1.7371727172859227E-2</v>
      </c>
      <c r="Z34">
        <f t="shared" si="14"/>
        <v>8.6138395010771737E-2</v>
      </c>
      <c r="AA34">
        <f t="shared" si="52"/>
        <v>4.0821888976572523E-16</v>
      </c>
      <c r="AB34">
        <f t="shared" si="15"/>
        <v>1.9853402483267689E-2</v>
      </c>
      <c r="AC34">
        <f t="shared" si="16"/>
        <v>8.5600481364519102E-2</v>
      </c>
      <c r="AD34">
        <f t="shared" si="53"/>
        <v>6.5295165262571858E-16</v>
      </c>
      <c r="AE34">
        <f t="shared" si="17"/>
        <v>2.2335077793676151E-2</v>
      </c>
      <c r="AF34">
        <f t="shared" si="18"/>
        <v>8.4986730140360359E-2</v>
      </c>
      <c r="AG34">
        <f t="shared" si="54"/>
        <v>1.0412509357599848E-15</v>
      </c>
      <c r="AH34">
        <f t="shared" si="19"/>
        <v>2.4816753104084613E-2</v>
      </c>
      <c r="AI34">
        <f t="shared" si="20"/>
        <v>8.429548484569567E-2</v>
      </c>
      <c r="AJ34">
        <f t="shared" si="55"/>
        <v>1.6674713409159681E-15</v>
      </c>
      <c r="AK34">
        <f t="shared" si="21"/>
        <v>2.7298428414493071E-2</v>
      </c>
      <c r="AL34">
        <f t="shared" si="22"/>
        <v>8.3524821496958598E-2</v>
      </c>
      <c r="AM34">
        <f t="shared" si="56"/>
        <v>2.6961507484851201E-15</v>
      </c>
      <c r="AN34">
        <f t="shared" si="23"/>
        <v>2.9780103724901533E-2</v>
      </c>
      <c r="AO34">
        <f t="shared" si="24"/>
        <v>8.2672519147139259E-2</v>
      </c>
      <c r="AP34">
        <f t="shared" si="57"/>
        <v>4.4205123294674567E-15</v>
      </c>
      <c r="AQ34">
        <f t="shared" si="25"/>
        <v>3.2261779035309995E-2</v>
      </c>
      <c r="AR34">
        <f t="shared" si="26"/>
        <v>8.1736023964203403E-2</v>
      </c>
      <c r="AS34">
        <f t="shared" si="58"/>
        <v>7.3754303734508436E-15</v>
      </c>
      <c r="AT34">
        <f t="shared" si="27"/>
        <v>3.4743454345718454E-2</v>
      </c>
      <c r="AU34">
        <f t="shared" si="28"/>
        <v>8.0712405367000306E-2</v>
      </c>
      <c r="AV34">
        <f t="shared" si="59"/>
        <v>1.2561198034940951E-14</v>
      </c>
      <c r="AW34">
        <f t="shared" si="29"/>
        <v>3.7225129656126919E-2</v>
      </c>
      <c r="AX34">
        <f t="shared" si="30"/>
        <v>7.9598302256295286E-2</v>
      </c>
      <c r="AY34">
        <f t="shared" si="60"/>
        <v>2.1898989322499505E-14</v>
      </c>
      <c r="AZ34">
        <f t="shared" si="31"/>
        <v>3.9706804966535378E-2</v>
      </c>
      <c r="BA34">
        <f t="shared" si="32"/>
        <v>7.8389856737651475E-2</v>
      </c>
      <c r="BB34">
        <f t="shared" si="61"/>
        <v>3.9185206436488811E-14</v>
      </c>
      <c r="BC34">
        <f t="shared" si="33"/>
        <v>4.2188480276943836E-2</v>
      </c>
      <c r="BD34">
        <f t="shared" si="34"/>
        <v>7.7082631843508831E-2</v>
      </c>
      <c r="BE34">
        <f t="shared" si="62"/>
        <v>7.2154191898447402E-14</v>
      </c>
      <c r="BF34">
        <f t="shared" si="35"/>
        <v>4.4670155587352302E-2</v>
      </c>
      <c r="BG34">
        <f t="shared" si="36"/>
        <v>7.5671508507507229E-2</v>
      </c>
      <c r="BH34">
        <f t="shared" si="63"/>
        <v>1.370874444044629E-13</v>
      </c>
      <c r="BI34">
        <f t="shared" si="37"/>
        <v>4.715183089776076E-2</v>
      </c>
      <c r="BJ34">
        <f t="shared" si="38"/>
        <v>7.4150555243969518E-2</v>
      </c>
      <c r="BK34">
        <f t="shared" si="64"/>
        <v>2.6948869249938738E-13</v>
      </c>
      <c r="BL34">
        <f t="shared" si="39"/>
        <v>4.9633506208169226E-2</v>
      </c>
      <c r="BM34">
        <f t="shared" si="40"/>
        <v>7.251286135220171E-2</v>
      </c>
      <c r="BN34">
        <f t="shared" si="65"/>
        <v>5.497828337077897E-13</v>
      </c>
      <c r="BO34">
        <f t="shared" si="41"/>
        <v>5.2115181518577684E-2</v>
      </c>
      <c r="BP34">
        <f t="shared" si="42"/>
        <v>7.0750320531328334E-2</v>
      </c>
      <c r="BQ34">
        <f t="shared" si="66"/>
        <v>1.1678342626949365E-12</v>
      </c>
      <c r="BR34">
        <f t="shared" si="43"/>
        <v>5.4596856828986143E-2</v>
      </c>
      <c r="BS34">
        <f t="shared" si="44"/>
        <v>6.8853345774880031E-2</v>
      </c>
      <c r="BT34">
        <f t="shared" si="67"/>
        <v>2.5925045445450418E-12</v>
      </c>
    </row>
    <row r="35" spans="5:72" x14ac:dyDescent="0.15">
      <c r="E35" s="5">
        <f t="shared" si="45"/>
        <v>0.67500000000000004</v>
      </c>
      <c r="G35">
        <f t="shared" si="1"/>
        <v>2.680209335241138E-3</v>
      </c>
      <c r="H35">
        <f t="shared" si="2"/>
        <v>8.7831750966944108E-2</v>
      </c>
      <c r="I35">
        <f t="shared" si="46"/>
        <v>5.5425772537783179E-18</v>
      </c>
      <c r="J35">
        <f t="shared" si="3"/>
        <v>5.3604186704822761E-3</v>
      </c>
      <c r="K35">
        <f t="shared" si="4"/>
        <v>8.7708984213004923E-2</v>
      </c>
      <c r="L35">
        <f t="shared" si="47"/>
        <v>2.3221143229486647E-17</v>
      </c>
      <c r="M35">
        <f t="shared" si="5"/>
        <v>8.0406280057234141E-3</v>
      </c>
      <c r="N35">
        <f t="shared" si="6"/>
        <v>8.7503990202010648E-2</v>
      </c>
      <c r="O35">
        <f t="shared" si="48"/>
        <v>5.6447508105695529E-17</v>
      </c>
      <c r="P35">
        <f t="shared" si="7"/>
        <v>1.0720837340964552E-2</v>
      </c>
      <c r="Q35">
        <f t="shared" si="8"/>
        <v>8.7216189131998773E-2</v>
      </c>
      <c r="R35">
        <f t="shared" si="49"/>
        <v>1.1185538902622159E-16</v>
      </c>
      <c r="S35">
        <f t="shared" si="9"/>
        <v>1.340104667620569E-2</v>
      </c>
      <c r="T35">
        <f t="shared" si="10"/>
        <v>8.6844757746119355E-2</v>
      </c>
      <c r="U35">
        <f t="shared" si="50"/>
        <v>2.0104541923297567E-16</v>
      </c>
      <c r="V35">
        <f t="shared" si="11"/>
        <v>1.6081256011446828E-2</v>
      </c>
      <c r="W35">
        <f t="shared" si="12"/>
        <v>8.6388617335238713E-2</v>
      </c>
      <c r="X35">
        <f t="shared" si="51"/>
        <v>3.4381293348327742E-16</v>
      </c>
      <c r="Y35">
        <f t="shared" si="13"/>
        <v>1.8761465346687965E-2</v>
      </c>
      <c r="Z35">
        <f t="shared" si="14"/>
        <v>8.5846417619170501E-2</v>
      </c>
      <c r="AA35">
        <f t="shared" si="52"/>
        <v>5.7403296620159415E-16</v>
      </c>
      <c r="AB35">
        <f t="shared" si="15"/>
        <v>2.1441674681929104E-2</v>
      </c>
      <c r="AC35">
        <f t="shared" si="16"/>
        <v>8.5216515927573108E-2</v>
      </c>
      <c r="AD35">
        <f t="shared" si="53"/>
        <v>9.5049328832051926E-16</v>
      </c>
      <c r="AE35">
        <f t="shared" si="17"/>
        <v>2.4121884017170244E-2</v>
      </c>
      <c r="AF35">
        <f t="shared" si="18"/>
        <v>8.4496950900385684E-2</v>
      </c>
      <c r="AG35">
        <f t="shared" si="54"/>
        <v>1.5772112807048104E-15</v>
      </c>
      <c r="AH35">
        <f t="shared" si="19"/>
        <v>2.680209335241138E-2</v>
      </c>
      <c r="AI35">
        <f t="shared" si="20"/>
        <v>8.3685409671749991E-2</v>
      </c>
      <c r="AJ35">
        <f t="shared" si="55"/>
        <v>2.6424174249916414E-15</v>
      </c>
      <c r="AK35">
        <f t="shared" si="21"/>
        <v>2.948230268765252E-2</v>
      </c>
      <c r="AL35">
        <f t="shared" si="22"/>
        <v>8.2779187168234722E-2</v>
      </c>
      <c r="AM35">
        <f t="shared" si="56"/>
        <v>4.495278366061949E-15</v>
      </c>
      <c r="AN35">
        <f t="shared" si="23"/>
        <v>3.2162512022893656E-2</v>
      </c>
      <c r="AO35">
        <f t="shared" si="24"/>
        <v>8.177513570992849E-2</v>
      </c>
      <c r="AP35">
        <f t="shared" si="57"/>
        <v>7.801094645453221E-15</v>
      </c>
      <c r="AQ35">
        <f t="shared" si="25"/>
        <v>3.4842721358134793E-2</v>
      </c>
      <c r="AR35">
        <f t="shared" si="26"/>
        <v>8.0669602505276911E-2</v>
      </c>
      <c r="AS35">
        <f t="shared" si="58"/>
        <v>1.386461564309051E-14</v>
      </c>
      <c r="AT35">
        <f t="shared" si="27"/>
        <v>3.7522930693375929E-2</v>
      </c>
      <c r="AU35">
        <f t="shared" si="28"/>
        <v>7.9458351808857117E-2</v>
      </c>
      <c r="AV35">
        <f t="shared" si="59"/>
        <v>2.5325164171057281E-14</v>
      </c>
      <c r="AW35">
        <f t="shared" si="29"/>
        <v>4.0203140028617072E-2</v>
      </c>
      <c r="AX35">
        <f t="shared" si="30"/>
        <v>7.8136467362169684E-2</v>
      </c>
      <c r="AY35">
        <f t="shared" si="60"/>
        <v>4.7702594947590285E-14</v>
      </c>
      <c r="AZ35">
        <f t="shared" si="31"/>
        <v>4.2883349363858209E-2</v>
      </c>
      <c r="BA35">
        <f t="shared" si="32"/>
        <v>7.669822910170275E-2</v>
      </c>
      <c r="BB35">
        <f t="shared" si="61"/>
        <v>9.2963005546863747E-14</v>
      </c>
      <c r="BC35">
        <f t="shared" si="33"/>
        <v>4.5563558699099352E-2</v>
      </c>
      <c r="BD35">
        <f t="shared" si="34"/>
        <v>7.5136955745317022E-2</v>
      </c>
      <c r="BE35">
        <f t="shared" si="62"/>
        <v>1.8807259298861956E-13</v>
      </c>
      <c r="BF35">
        <f t="shared" si="35"/>
        <v>4.8243768034340488E-2</v>
      </c>
      <c r="BG35">
        <f t="shared" si="36"/>
        <v>7.3444801353456921E-2</v>
      </c>
      <c r="BH35">
        <f t="shared" si="63"/>
        <v>3.9641030557081237E-13</v>
      </c>
      <c r="BI35">
        <f t="shared" si="37"/>
        <v>5.0923977369581631E-2</v>
      </c>
      <c r="BJ35">
        <f t="shared" si="38"/>
        <v>7.1612488637543797E-2</v>
      </c>
      <c r="BK35">
        <f t="shared" si="64"/>
        <v>8.7391231707137092E-13</v>
      </c>
      <c r="BL35">
        <f t="shared" si="39"/>
        <v>5.3604186704822761E-2</v>
      </c>
      <c r="BM35">
        <f t="shared" si="40"/>
        <v>6.9628953515865108E-2</v>
      </c>
      <c r="BN35">
        <f t="shared" si="65"/>
        <v>2.0239426225638883E-12</v>
      </c>
      <c r="BO35">
        <f t="shared" si="41"/>
        <v>5.6284396040063897E-2</v>
      </c>
      <c r="BP35">
        <f t="shared" si="42"/>
        <v>6.7480862193700822E-2</v>
      </c>
      <c r="BQ35">
        <f t="shared" si="66"/>
        <v>4.9490288711063887E-12</v>
      </c>
      <c r="BR35">
        <f t="shared" si="43"/>
        <v>5.896460537530504E-2</v>
      </c>
      <c r="BS35">
        <f t="shared" si="44"/>
        <v>6.5151940208519873E-2</v>
      </c>
      <c r="BT35">
        <f t="shared" si="67"/>
        <v>1.2852730683268428E-11</v>
      </c>
    </row>
    <row r="36" spans="5:72" x14ac:dyDescent="0.15">
      <c r="E36" s="5">
        <f t="shared" si="45"/>
        <v>0.72500000000000009</v>
      </c>
      <c r="G36">
        <f t="shared" si="1"/>
        <v>2.8787433600738154E-3</v>
      </c>
      <c r="H36">
        <f t="shared" si="2"/>
        <v>8.7825468041262553E-2</v>
      </c>
      <c r="I36">
        <f t="shared" si="46"/>
        <v>6.8840462076298554E-18</v>
      </c>
      <c r="J36">
        <f t="shared" si="3"/>
        <v>5.7574867201476308E-3</v>
      </c>
      <c r="K36">
        <f t="shared" si="4"/>
        <v>8.768381462201176E-2</v>
      </c>
      <c r="L36">
        <f t="shared" si="47"/>
        <v>2.904754358558146E-17</v>
      </c>
      <c r="M36">
        <f t="shared" si="5"/>
        <v>8.6362300802214475E-3</v>
      </c>
      <c r="N36">
        <f t="shared" si="6"/>
        <v>8.7447215678953888E-2</v>
      </c>
      <c r="O36">
        <f t="shared" si="48"/>
        <v>7.1457279529953165E-17</v>
      </c>
      <c r="P36">
        <f t="shared" si="7"/>
        <v>1.1514973440295262E-2</v>
      </c>
      <c r="Q36">
        <f t="shared" si="8"/>
        <v>8.7114897616132767E-2</v>
      </c>
      <c r="R36">
        <f t="shared" si="49"/>
        <v>1.4399466458144337E-16</v>
      </c>
      <c r="S36">
        <f t="shared" si="9"/>
        <v>1.4393716800369076E-2</v>
      </c>
      <c r="T36">
        <f t="shared" si="10"/>
        <v>8.6685759595626632E-2</v>
      </c>
      <c r="U36">
        <f t="shared" si="50"/>
        <v>2.6450019306457757E-16</v>
      </c>
      <c r="V36">
        <f t="shared" si="11"/>
        <v>1.7272460160442895E-2</v>
      </c>
      <c r="W36">
        <f t="shared" si="12"/>
        <v>8.615835490540609E-2</v>
      </c>
      <c r="X36">
        <f t="shared" si="51"/>
        <v>4.6463010087710427E-16</v>
      </c>
      <c r="Y36">
        <f t="shared" si="13"/>
        <v>2.0151203520516706E-2</v>
      </c>
      <c r="Z36">
        <f t="shared" si="14"/>
        <v>8.553086575426859E-2</v>
      </c>
      <c r="AA36">
        <f t="shared" si="52"/>
        <v>8.0104680320309541E-16</v>
      </c>
      <c r="AB36">
        <f t="shared" si="15"/>
        <v>2.3029946880590523E-2</v>
      </c>
      <c r="AC36">
        <f t="shared" si="16"/>
        <v>8.4801070433557502E-2</v>
      </c>
      <c r="AD36">
        <f t="shared" si="53"/>
        <v>1.3771370115695818E-15</v>
      </c>
      <c r="AE36">
        <f t="shared" si="17"/>
        <v>2.5908690240664337E-2</v>
      </c>
      <c r="AF36">
        <f t="shared" si="18"/>
        <v>8.3966301395341378E-2</v>
      </c>
      <c r="AG36">
        <f t="shared" si="54"/>
        <v>2.3861833359092437E-15</v>
      </c>
      <c r="AH36">
        <f t="shared" si="19"/>
        <v>2.8787433600738151E-2</v>
      </c>
      <c r="AI36">
        <f t="shared" si="20"/>
        <v>8.3023392286048478E-2</v>
      </c>
      <c r="AJ36">
        <f t="shared" si="55"/>
        <v>4.1996179240587112E-15</v>
      </c>
      <c r="AK36">
        <f t="shared" si="21"/>
        <v>3.1666176960811969E-2</v>
      </c>
      <c r="AL36">
        <f t="shared" si="22"/>
        <v>8.1968611289240129E-2</v>
      </c>
      <c r="AM36">
        <f t="shared" si="56"/>
        <v>7.5530712826912156E-15</v>
      </c>
      <c r="AN36">
        <f t="shared" si="23"/>
        <v>3.454492032088579E-2</v>
      </c>
      <c r="AO36">
        <f t="shared" si="24"/>
        <v>8.0797577191544886E-2</v>
      </c>
      <c r="AP36">
        <f t="shared" si="57"/>
        <v>1.3951846373138744E-14</v>
      </c>
      <c r="AQ36">
        <f t="shared" si="25"/>
        <v>3.7423663680959597E-2</v>
      </c>
      <c r="AR36">
        <f t="shared" si="26"/>
        <v>7.9505153271309581E-2</v>
      </c>
      <c r="AS36">
        <f t="shared" si="58"/>
        <v>2.6586845435429482E-14</v>
      </c>
      <c r="AT36">
        <f t="shared" si="27"/>
        <v>4.0302407041033411E-2</v>
      </c>
      <c r="AU36">
        <f t="shared" si="28"/>
        <v>7.8085312234112636E-2</v>
      </c>
      <c r="AV36">
        <f t="shared" si="59"/>
        <v>5.24850931950172E-14</v>
      </c>
      <c r="AW36">
        <f t="shared" si="29"/>
        <v>4.3181150401107225E-2</v>
      </c>
      <c r="AX36">
        <f t="shared" si="30"/>
        <v>7.6530962688554735E-2</v>
      </c>
      <c r="AY36">
        <f t="shared" si="60"/>
        <v>1.0777455591366058E-13</v>
      </c>
      <c r="AZ36">
        <f t="shared" si="31"/>
        <v>4.6059893761181046E-2</v>
      </c>
      <c r="BA36">
        <f t="shared" si="32"/>
        <v>7.4833723592433357E-2</v>
      </c>
      <c r="BB36">
        <f t="shared" si="61"/>
        <v>2.3117170544004537E-13</v>
      </c>
      <c r="BC36">
        <f t="shared" si="33"/>
        <v>4.8938637121254853E-2</v>
      </c>
      <c r="BD36">
        <f t="shared" si="34"/>
        <v>7.2983626908465826E-2</v>
      </c>
      <c r="BE36">
        <f t="shared" si="62"/>
        <v>5.2028755663462162E-13</v>
      </c>
      <c r="BF36">
        <f t="shared" si="35"/>
        <v>5.1817380481328675E-2</v>
      </c>
      <c r="BG36">
        <f t="shared" si="36"/>
        <v>7.0968719025026925E-2</v>
      </c>
      <c r="BH36">
        <f t="shared" si="63"/>
        <v>1.2348067818431598E-12</v>
      </c>
      <c r="BI36">
        <f t="shared" si="37"/>
        <v>5.4696123841402489E-2</v>
      </c>
      <c r="BJ36">
        <f t="shared" si="38"/>
        <v>6.8774515895976787E-2</v>
      </c>
      <c r="BK36">
        <f t="shared" si="64"/>
        <v>3.1078100992851071E-12</v>
      </c>
      <c r="BL36">
        <f t="shared" si="39"/>
        <v>5.7574867201476303E-2</v>
      </c>
      <c r="BM36">
        <f t="shared" si="40"/>
        <v>6.6383240857405948E-2</v>
      </c>
      <c r="BN36">
        <f t="shared" si="65"/>
        <v>8.3498005667491328E-12</v>
      </c>
      <c r="BO36">
        <f t="shared" si="41"/>
        <v>6.0453610561550117E-2</v>
      </c>
      <c r="BP36">
        <f t="shared" si="42"/>
        <v>6.3772729046767618E-2</v>
      </c>
      <c r="BQ36">
        <f t="shared" si="66"/>
        <v>2.4137937194688268E-11</v>
      </c>
      <c r="BR36">
        <f t="shared" si="43"/>
        <v>6.3332353921623938E-2</v>
      </c>
      <c r="BS36">
        <f t="shared" si="44"/>
        <v>6.0914800719908513E-2</v>
      </c>
      <c r="BT36">
        <f t="shared" si="67"/>
        <v>7.581507638949724E-11</v>
      </c>
    </row>
    <row r="37" spans="5:72" x14ac:dyDescent="0.15">
      <c r="E37" s="5">
        <f t="shared" si="45"/>
        <v>0.77500000000000013</v>
      </c>
      <c r="G37">
        <f t="shared" si="1"/>
        <v>3.0772773849064923E-3</v>
      </c>
      <c r="H37">
        <f t="shared" si="2"/>
        <v>8.7818735836359796E-2</v>
      </c>
      <c r="I37">
        <f t="shared" si="46"/>
        <v>8.430198187413894E-18</v>
      </c>
      <c r="J37">
        <f t="shared" si="3"/>
        <v>6.1545547698129846E-3</v>
      </c>
      <c r="K37">
        <f t="shared" si="4"/>
        <v>8.7656839183177099E-2</v>
      </c>
      <c r="L37">
        <f t="shared" si="47"/>
        <v>3.5844238292153822E-17</v>
      </c>
      <c r="M37">
        <f t="shared" si="5"/>
        <v>9.2318321547194757E-3</v>
      </c>
      <c r="N37">
        <f t="shared" si="6"/>
        <v>8.7386344900488244E-2</v>
      </c>
      <c r="O37">
        <f t="shared" si="48"/>
        <v>8.9311437595384885E-17</v>
      </c>
      <c r="P37">
        <f t="shared" si="7"/>
        <v>1.2309109539625969E-2</v>
      </c>
      <c r="Q37">
        <f t="shared" si="8"/>
        <v>8.7006240134495455E-2</v>
      </c>
      <c r="R37">
        <f t="shared" si="49"/>
        <v>1.8324374891499855E-16</v>
      </c>
      <c r="S37">
        <f t="shared" si="9"/>
        <v>1.5386386924532461E-2</v>
      </c>
      <c r="T37">
        <f t="shared" si="10"/>
        <v>8.6515080173392767E-2</v>
      </c>
      <c r="U37">
        <f t="shared" si="50"/>
        <v>3.4455237244191998E-16</v>
      </c>
      <c r="V37">
        <f t="shared" si="11"/>
        <v>1.8463664309438951E-2</v>
      </c>
      <c r="W37">
        <f t="shared" si="12"/>
        <v>8.5910960303493003E-2</v>
      </c>
      <c r="X37">
        <f t="shared" si="51"/>
        <v>6.2298505027236852E-16</v>
      </c>
      <c r="Y37">
        <f t="shared" si="13"/>
        <v>2.1540941694345447E-2</v>
      </c>
      <c r="Z37">
        <f t="shared" si="14"/>
        <v>8.5191477454736098E-2</v>
      </c>
      <c r="AA37">
        <f t="shared" si="52"/>
        <v>1.1118682527069789E-15</v>
      </c>
      <c r="AB37">
        <f t="shared" si="15"/>
        <v>2.4618219079251939E-2</v>
      </c>
      <c r="AC37">
        <f t="shared" si="16"/>
        <v>8.4353679761857203E-2</v>
      </c>
      <c r="AD37">
        <f t="shared" si="53"/>
        <v>1.9906428791804865E-15</v>
      </c>
      <c r="AE37">
        <f t="shared" si="17"/>
        <v>2.7695496464158427E-2</v>
      </c>
      <c r="AF37">
        <f t="shared" si="18"/>
        <v>8.3394001436576895E-2</v>
      </c>
      <c r="AG37">
        <f t="shared" si="54"/>
        <v>3.6147075020875141E-15</v>
      </c>
      <c r="AH37">
        <f t="shared" si="19"/>
        <v>3.0772773849064922E-2</v>
      </c>
      <c r="AI37">
        <f t="shared" si="20"/>
        <v>8.2308179360463987E-2</v>
      </c>
      <c r="AJ37">
        <f t="shared" si="55"/>
        <v>6.7116781298266381E-15</v>
      </c>
      <c r="AK37">
        <f t="shared" si="21"/>
        <v>3.3850051233971411E-2</v>
      </c>
      <c r="AL37">
        <f t="shared" si="22"/>
        <v>8.109114644310754E-2</v>
      </c>
      <c r="AM37">
        <f t="shared" si="56"/>
        <v>1.2826189544740344E-14</v>
      </c>
      <c r="AN37">
        <f t="shared" si="23"/>
        <v>3.6927328618877903E-2</v>
      </c>
      <c r="AO37">
        <f t="shared" si="24"/>
        <v>7.9736894854724572E-2</v>
      </c>
      <c r="AP37">
        <f t="shared" si="57"/>
        <v>2.5369045639476277E-14</v>
      </c>
      <c r="AQ37">
        <f t="shared" si="25"/>
        <v>4.0004606003784401E-2</v>
      </c>
      <c r="AR37">
        <f t="shared" si="26"/>
        <v>7.8238299435008027E-2</v>
      </c>
      <c r="AS37">
        <f t="shared" si="58"/>
        <v>5.2201285358998232E-14</v>
      </c>
      <c r="AT37">
        <f t="shared" si="27"/>
        <v>4.3081883388690893E-2</v>
      </c>
      <c r="AU37">
        <f t="shared" si="28"/>
        <v>7.6586887413468113E-2</v>
      </c>
      <c r="AV37">
        <f t="shared" si="59"/>
        <v>1.1230529933712157E-13</v>
      </c>
      <c r="AW37">
        <f t="shared" si="29"/>
        <v>4.6159160773597385E-2</v>
      </c>
      <c r="AX37">
        <f t="shared" si="30"/>
        <v>7.4772534240034882E-2</v>
      </c>
      <c r="AY37">
        <f t="shared" si="60"/>
        <v>2.539144907065309E-13</v>
      </c>
      <c r="AZ37">
        <f t="shared" si="31"/>
        <v>4.9236438158503877E-2</v>
      </c>
      <c r="BA37">
        <f t="shared" si="32"/>
        <v>7.2783055428195825E-2</v>
      </c>
      <c r="BB37">
        <f t="shared" si="61"/>
        <v>6.0663738035911995E-13</v>
      </c>
      <c r="BC37">
        <f t="shared" si="33"/>
        <v>5.2313715543410362E-2</v>
      </c>
      <c r="BD37">
        <f t="shared" si="34"/>
        <v>7.060364839045602E-2</v>
      </c>
      <c r="BE37">
        <f t="shared" si="62"/>
        <v>1.5409287052347772E-12</v>
      </c>
      <c r="BF37">
        <f t="shared" si="35"/>
        <v>5.5390992928316854E-2</v>
      </c>
      <c r="BG37">
        <f t="shared" si="36"/>
        <v>6.8216111750928413E-2</v>
      </c>
      <c r="BH37">
        <f t="shared" si="63"/>
        <v>4.1908965826953835E-12</v>
      </c>
      <c r="BI37">
        <f t="shared" si="37"/>
        <v>5.846827031322336E-2</v>
      </c>
      <c r="BJ37">
        <f t="shared" si="38"/>
        <v>6.5597723791148768E-2</v>
      </c>
      <c r="BK37">
        <f t="shared" si="64"/>
        <v>1.2306465243838689E-11</v>
      </c>
      <c r="BL37">
        <f t="shared" si="39"/>
        <v>6.1545547698129845E-2</v>
      </c>
      <c r="BM37">
        <f t="shared" si="40"/>
        <v>6.2719578749679317E-2</v>
      </c>
      <c r="BN37">
        <f t="shared" si="65"/>
        <v>3.9418477735900047E-11</v>
      </c>
      <c r="BO37">
        <f t="shared" si="41"/>
        <v>6.4622825083036337E-2</v>
      </c>
      <c r="BP37">
        <f t="shared" si="42"/>
        <v>5.9544021347968185E-2</v>
      </c>
      <c r="BQ37">
        <f t="shared" si="66"/>
        <v>1.3950806891139167E-10</v>
      </c>
      <c r="BR37">
        <f t="shared" si="43"/>
        <v>6.7700102467942821E-2</v>
      </c>
      <c r="BS37">
        <f t="shared" si="44"/>
        <v>5.602049737221227E-2</v>
      </c>
      <c r="BT37">
        <f t="shared" si="67"/>
        <v>5.5478218204989833E-10</v>
      </c>
    </row>
    <row r="38" spans="5:72" x14ac:dyDescent="0.15">
      <c r="E38" s="5">
        <f t="shared" si="45"/>
        <v>0.82500000000000018</v>
      </c>
      <c r="G38">
        <f t="shared" si="1"/>
        <v>3.2758114097391697E-3</v>
      </c>
      <c r="H38">
        <f t="shared" si="2"/>
        <v>8.7811554248901802E-2</v>
      </c>
      <c r="I38">
        <f t="shared" si="46"/>
        <v>1.019696804857319E-17</v>
      </c>
      <c r="J38">
        <f t="shared" si="3"/>
        <v>6.5516228194783394E-3</v>
      </c>
      <c r="K38">
        <f t="shared" si="4"/>
        <v>8.762805622876324E-2</v>
      </c>
      <c r="L38">
        <f t="shared" si="47"/>
        <v>4.3711020817832889E-17</v>
      </c>
      <c r="M38">
        <f t="shared" si="5"/>
        <v>9.8274342292175073E-3</v>
      </c>
      <c r="N38">
        <f t="shared" si="6"/>
        <v>8.7321369300248641E-2</v>
      </c>
      <c r="O38">
        <f t="shared" si="48"/>
        <v>1.1040917419528667E-16</v>
      </c>
      <c r="P38">
        <f t="shared" si="7"/>
        <v>1.3103245638956679E-2</v>
      </c>
      <c r="Q38">
        <f t="shared" si="8"/>
        <v>8.6890189053339978E-2</v>
      </c>
      <c r="R38">
        <f t="shared" si="49"/>
        <v>2.30933387001973E-16</v>
      </c>
      <c r="S38">
        <f t="shared" si="9"/>
        <v>1.6379057048695845E-2</v>
      </c>
      <c r="T38">
        <f t="shared" si="10"/>
        <v>8.6332650197915084E-2</v>
      </c>
      <c r="U38">
        <f t="shared" si="50"/>
        <v>4.4521504516136314E-16</v>
      </c>
      <c r="V38">
        <f t="shared" si="11"/>
        <v>1.9654868458435015E-2</v>
      </c>
      <c r="W38">
        <f t="shared" si="12"/>
        <v>8.5646285067605923E-2</v>
      </c>
      <c r="X38">
        <f t="shared" si="51"/>
        <v>8.3029624523464775E-16</v>
      </c>
      <c r="Y38">
        <f t="shared" si="13"/>
        <v>2.2930679868174184E-2</v>
      </c>
      <c r="Z38">
        <f t="shared" si="14"/>
        <v>8.4827966619407488E-2</v>
      </c>
      <c r="AA38">
        <f t="shared" si="52"/>
        <v>1.537956958194498E-15</v>
      </c>
      <c r="AB38">
        <f t="shared" si="15"/>
        <v>2.6206491277913357E-2</v>
      </c>
      <c r="AC38">
        <f t="shared" si="16"/>
        <v>8.3873832718558E-2</v>
      </c>
      <c r="AD38">
        <f t="shared" si="53"/>
        <v>2.8764244727607965E-15</v>
      </c>
      <c r="AE38">
        <f t="shared" si="17"/>
        <v>2.9482302687652524E-2</v>
      </c>
      <c r="AF38">
        <f t="shared" si="18"/>
        <v>8.2779187168234722E-2</v>
      </c>
      <c r="AG38">
        <f t="shared" si="54"/>
        <v>5.4942291140757196E-15</v>
      </c>
      <c r="AH38">
        <f t="shared" si="19"/>
        <v>3.275811409739169E-2</v>
      </c>
      <c r="AI38">
        <f t="shared" si="20"/>
        <v>8.1538371094732248E-2</v>
      </c>
      <c r="AJ38">
        <f t="shared" si="55"/>
        <v>1.0810737538929481E-14</v>
      </c>
      <c r="AK38">
        <f t="shared" si="21"/>
        <v>3.6033925507130866E-2</v>
      </c>
      <c r="AL38">
        <f t="shared" si="22"/>
        <v>8.0144595654021156E-2</v>
      </c>
      <c r="AM38">
        <f t="shared" si="56"/>
        <v>2.2069307660148943E-14</v>
      </c>
      <c r="AN38">
        <f t="shared" si="23"/>
        <v>3.9309736916870029E-2</v>
      </c>
      <c r="AO38">
        <f t="shared" si="24"/>
        <v>7.8589723141938003E-2</v>
      </c>
      <c r="AP38">
        <f t="shared" si="57"/>
        <v>4.7038978827397696E-14</v>
      </c>
      <c r="AQ38">
        <f t="shared" si="25"/>
        <v>4.2585548326609206E-2</v>
      </c>
      <c r="AR38">
        <f t="shared" si="26"/>
        <v>7.6863977738092865E-2</v>
      </c>
      <c r="AS38">
        <f t="shared" si="58"/>
        <v>1.0531469480271293E-13</v>
      </c>
      <c r="AT38">
        <f t="shared" si="27"/>
        <v>4.5861359736348369E-2</v>
      </c>
      <c r="AU38">
        <f t="shared" si="28"/>
        <v>7.4955558053644331E-2</v>
      </c>
      <c r="AV38">
        <f t="shared" si="59"/>
        <v>2.4919927132456085E-13</v>
      </c>
      <c r="AW38">
        <f t="shared" si="29"/>
        <v>4.9137171146087538E-2</v>
      </c>
      <c r="AX38">
        <f t="shared" si="30"/>
        <v>7.2850109208978567E-2</v>
      </c>
      <c r="AY38">
        <f t="shared" si="60"/>
        <v>6.2730662107188088E-13</v>
      </c>
      <c r="AZ38">
        <f t="shared" si="31"/>
        <v>5.2412982555826715E-2</v>
      </c>
      <c r="BA38">
        <f t="shared" si="32"/>
        <v>7.0529988370923502E-2</v>
      </c>
      <c r="BB38">
        <f t="shared" si="61"/>
        <v>1.6922744586685107E-12</v>
      </c>
      <c r="BC38">
        <f t="shared" si="33"/>
        <v>5.5688793965565878E-2</v>
      </c>
      <c r="BD38">
        <f t="shared" si="34"/>
        <v>6.7973216980372161E-2</v>
      </c>
      <c r="BE38">
        <f t="shared" si="62"/>
        <v>4.9341617688708545E-12</v>
      </c>
      <c r="BF38">
        <f t="shared" si="35"/>
        <v>5.8964605375305047E-2</v>
      </c>
      <c r="BG38">
        <f t="shared" si="36"/>
        <v>6.5151940208519873E-2</v>
      </c>
      <c r="BH38">
        <f t="shared" si="63"/>
        <v>1.5708893057328079E-11</v>
      </c>
      <c r="BI38">
        <f t="shared" si="37"/>
        <v>6.2240416785044217E-2</v>
      </c>
      <c r="BJ38">
        <f t="shared" si="38"/>
        <v>6.2030077530372207E-2</v>
      </c>
      <c r="BK38">
        <f t="shared" si="64"/>
        <v>5.5307090147765232E-11</v>
      </c>
      <c r="BL38">
        <f t="shared" si="39"/>
        <v>6.551622819478338E-2</v>
      </c>
      <c r="BM38">
        <f t="shared" si="40"/>
        <v>5.8559575161787773E-2</v>
      </c>
      <c r="BN38">
        <f t="shared" si="65"/>
        <v>2.188833853199133E-10</v>
      </c>
      <c r="BO38">
        <f t="shared" si="41"/>
        <v>6.8792039604522556E-2</v>
      </c>
      <c r="BP38">
        <f t="shared" si="42"/>
        <v>5.4674082407021714E-2</v>
      </c>
      <c r="BQ38">
        <f t="shared" si="66"/>
        <v>9.9526284530727122E-10</v>
      </c>
      <c r="BR38">
        <f t="shared" si="43"/>
        <v>7.2067851014261733E-2</v>
      </c>
      <c r="BS38">
        <f t="shared" si="44"/>
        <v>5.0277478558358284E-2</v>
      </c>
      <c r="BT38">
        <f t="shared" si="67"/>
        <v>5.3616301395649601E-9</v>
      </c>
    </row>
    <row r="39" spans="5:72" x14ac:dyDescent="0.15">
      <c r="E39" s="5">
        <f t="shared" si="45"/>
        <v>0.87500000000000022</v>
      </c>
      <c r="G39">
        <f t="shared" si="1"/>
        <v>3.4743454345718466E-3</v>
      </c>
      <c r="H39">
        <f t="shared" si="2"/>
        <v>8.7803923168621983E-2</v>
      </c>
      <c r="I39">
        <f t="shared" si="46"/>
        <v>1.2200666052977753E-17</v>
      </c>
      <c r="J39">
        <f t="shared" si="3"/>
        <v>6.9486908691436932E-3</v>
      </c>
      <c r="K39">
        <f t="shared" si="4"/>
        <v>8.7597463977018661E-2</v>
      </c>
      <c r="L39">
        <f t="shared" si="47"/>
        <v>5.2755092721613174E-17</v>
      </c>
      <c r="M39">
        <f t="shared" si="5"/>
        <v>1.0423036303715541E-2</v>
      </c>
      <c r="N39">
        <f t="shared" si="6"/>
        <v>8.7252279707818695E-2</v>
      </c>
      <c r="O39">
        <f t="shared" si="48"/>
        <v>1.3520167052606718E-16</v>
      </c>
      <c r="P39">
        <f t="shared" si="7"/>
        <v>1.3897381738287386E-2</v>
      </c>
      <c r="Q39">
        <f t="shared" si="8"/>
        <v>8.6766714705699882E-2</v>
      </c>
      <c r="R39">
        <f t="shared" si="49"/>
        <v>2.8864467714780229E-16</v>
      </c>
      <c r="S39">
        <f t="shared" si="9"/>
        <v>1.737172717285923E-2</v>
      </c>
      <c r="T39">
        <f t="shared" si="10"/>
        <v>8.6138395010771737E-2</v>
      </c>
      <c r="U39">
        <f t="shared" si="50"/>
        <v>5.7150644567201576E-16</v>
      </c>
      <c r="V39">
        <f t="shared" si="11"/>
        <v>2.0846072607431081E-2</v>
      </c>
      <c r="W39">
        <f t="shared" si="12"/>
        <v>8.5364168459873796E-2</v>
      </c>
      <c r="X39">
        <f t="shared" si="51"/>
        <v>1.1016362799672617E-15</v>
      </c>
      <c r="Y39">
        <f t="shared" si="13"/>
        <v>2.4320418042002925E-2</v>
      </c>
      <c r="Z39">
        <f t="shared" si="14"/>
        <v>8.4440021709271368E-2</v>
      </c>
      <c r="AA39">
        <f t="shared" si="52"/>
        <v>2.1233324023556078E-15</v>
      </c>
      <c r="AB39">
        <f t="shared" si="15"/>
        <v>2.7794763476574773E-2</v>
      </c>
      <c r="AC39">
        <f t="shared" si="16"/>
        <v>8.3360968824032183E-2</v>
      </c>
      <c r="AD39">
        <f t="shared" si="53"/>
        <v>4.1618018681176907E-15</v>
      </c>
      <c r="AE39">
        <f t="shared" si="17"/>
        <v>3.126910891114662E-2</v>
      </c>
      <c r="AF39">
        <f t="shared" si="18"/>
        <v>8.2120903720690086E-2</v>
      </c>
      <c r="AG39">
        <f t="shared" si="54"/>
        <v>8.3944017744285742E-15</v>
      </c>
      <c r="AH39">
        <f t="shared" si="19"/>
        <v>3.4743454345718461E-2</v>
      </c>
      <c r="AI39">
        <f t="shared" si="20"/>
        <v>8.0712405367000292E-2</v>
      </c>
      <c r="AJ39">
        <f t="shared" si="55"/>
        <v>1.7585677248917463E-14</v>
      </c>
      <c r="AK39">
        <f t="shared" si="21"/>
        <v>3.8217799780290308E-2</v>
      </c>
      <c r="AL39">
        <f t="shared" si="22"/>
        <v>7.912647963832109E-2</v>
      </c>
      <c r="AM39">
        <f t="shared" si="56"/>
        <v>3.8566576931589292E-14</v>
      </c>
      <c r="AN39">
        <f t="shared" si="23"/>
        <v>4.1692145214862163E-2</v>
      </c>
      <c r="AO39">
        <f t="shared" si="24"/>
        <v>7.7352214107825293E-2</v>
      </c>
      <c r="AP39">
        <f t="shared" si="57"/>
        <v>8.9189045758280237E-14</v>
      </c>
      <c r="AQ39">
        <f t="shared" si="25"/>
        <v>4.5166490649434003E-2</v>
      </c>
      <c r="AR39">
        <f t="shared" si="26"/>
        <v>7.5376310087550663E-2</v>
      </c>
      <c r="AS39">
        <f t="shared" si="58"/>
        <v>2.1908349644547393E-13</v>
      </c>
      <c r="AT39">
        <f t="shared" si="27"/>
        <v>4.8640836084005851E-2</v>
      </c>
      <c r="AU39">
        <f t="shared" si="28"/>
        <v>7.3182436861919775E-2</v>
      </c>
      <c r="AV39">
        <f t="shared" si="59"/>
        <v>5.7602035554966883E-13</v>
      </c>
      <c r="AW39">
        <f t="shared" si="29"/>
        <v>5.2115181518577698E-2</v>
      </c>
      <c r="AX39">
        <f t="shared" si="30"/>
        <v>7.075032053132832E-2</v>
      </c>
      <c r="AY39">
        <f t="shared" si="60"/>
        <v>1.6349679677729233E-12</v>
      </c>
      <c r="AZ39">
        <f t="shared" si="31"/>
        <v>5.5589526953149546E-2</v>
      </c>
      <c r="BA39">
        <f t="shared" si="32"/>
        <v>6.8054423023967081E-2</v>
      </c>
      <c r="BB39">
        <f t="shared" si="61"/>
        <v>5.0599700845811833E-12</v>
      </c>
      <c r="BC39">
        <f t="shared" si="33"/>
        <v>5.9063872387721386E-2</v>
      </c>
      <c r="BD39">
        <f t="shared" si="34"/>
        <v>6.5061962609246307E-2</v>
      </c>
      <c r="BE39">
        <f t="shared" si="62"/>
        <v>1.728188264485577E-11</v>
      </c>
      <c r="BF39">
        <f t="shared" si="35"/>
        <v>6.2538217822293241E-2</v>
      </c>
      <c r="BG39">
        <f t="shared" si="36"/>
        <v>6.1729825138351117E-2</v>
      </c>
      <c r="BH39">
        <f t="shared" si="63"/>
        <v>6.6134117057082158E-11</v>
      </c>
      <c r="BI39">
        <f t="shared" si="37"/>
        <v>6.6012563256865095E-2</v>
      </c>
      <c r="BJ39">
        <f t="shared" si="38"/>
        <v>5.799949562072404E-2</v>
      </c>
      <c r="BK39">
        <f t="shared" si="64"/>
        <v>2.8924822440434296E-10</v>
      </c>
      <c r="BL39">
        <f t="shared" si="39"/>
        <v>6.9486908691436922E-2</v>
      </c>
      <c r="BM39">
        <f t="shared" si="40"/>
        <v>5.3788191273809412E-2</v>
      </c>
      <c r="BN39">
        <f t="shared" si="65"/>
        <v>1.4856873792144675E-9</v>
      </c>
      <c r="BO39">
        <f t="shared" si="41"/>
        <v>7.296125412600879E-2</v>
      </c>
      <c r="BP39">
        <f t="shared" si="42"/>
        <v>4.8971985832309974E-2</v>
      </c>
      <c r="BQ39">
        <f t="shared" si="66"/>
        <v>9.3215505403701243E-9</v>
      </c>
      <c r="BR39">
        <f t="shared" si="43"/>
        <v>7.6435599560580617E-2</v>
      </c>
      <c r="BS39">
        <f t="shared" si="44"/>
        <v>4.3349730331509191E-2</v>
      </c>
      <c r="BT39">
        <f t="shared" si="67"/>
        <v>7.5972795414501077E-8</v>
      </c>
    </row>
    <row r="40" spans="5:72" x14ac:dyDescent="0.15">
      <c r="E40" s="5">
        <f t="shared" si="45"/>
        <v>0.92500000000000027</v>
      </c>
      <c r="G40">
        <f t="shared" si="1"/>
        <v>3.6728794594045235E-3</v>
      </c>
      <c r="H40">
        <f t="shared" si="2"/>
        <v>8.7795842478312638E-2</v>
      </c>
      <c r="I40">
        <f t="shared" si="46"/>
        <v>1.4458005915135371E-17</v>
      </c>
      <c r="J40">
        <f t="shared" si="3"/>
        <v>7.3457589188090471E-3</v>
      </c>
      <c r="K40">
        <f t="shared" si="4"/>
        <v>8.7565060531622635E-2</v>
      </c>
      <c r="L40">
        <f t="shared" si="47"/>
        <v>6.3091829790784002E-17</v>
      </c>
      <c r="M40">
        <f t="shared" si="5"/>
        <v>1.1018638378213572E-2</v>
      </c>
      <c r="N40">
        <f t="shared" si="6"/>
        <v>8.7179066342156705E-2</v>
      </c>
      <c r="O40">
        <f t="shared" si="48"/>
        <v>1.6419972385405313E-16</v>
      </c>
      <c r="P40">
        <f t="shared" si="7"/>
        <v>1.4691517837618094E-2</v>
      </c>
      <c r="Q40">
        <f t="shared" si="8"/>
        <v>8.6635785352398978E-2</v>
      </c>
      <c r="R40">
        <f t="shared" si="49"/>
        <v>3.5825946756626715E-16</v>
      </c>
      <c r="S40">
        <f t="shared" si="9"/>
        <v>1.8364397297022616E-2</v>
      </c>
      <c r="T40">
        <f t="shared" si="10"/>
        <v>8.5932234417109787E-2</v>
      </c>
      <c r="U40">
        <f t="shared" si="50"/>
        <v>7.297172175480553E-16</v>
      </c>
      <c r="V40">
        <f t="shared" si="11"/>
        <v>2.2037276756427145E-2</v>
      </c>
      <c r="W40">
        <f t="shared" si="12"/>
        <v>8.5064436947296818E-2</v>
      </c>
      <c r="X40">
        <f t="shared" si="51"/>
        <v>1.4569773521980816E-15</v>
      </c>
      <c r="Y40">
        <f t="shared" si="13"/>
        <v>2.5710156215831666E-2</v>
      </c>
      <c r="Z40">
        <f t="shared" si="14"/>
        <v>8.4027304296624514E-2</v>
      </c>
      <c r="AA40">
        <f t="shared" si="52"/>
        <v>2.9299457139219673E-15</v>
      </c>
      <c r="AB40">
        <f t="shared" si="15"/>
        <v>2.9383035675236188E-2</v>
      </c>
      <c r="AC40">
        <f t="shared" si="16"/>
        <v>8.2814474667824822E-2</v>
      </c>
      <c r="AD40">
        <f t="shared" si="53"/>
        <v>6.0381680290182709E-15</v>
      </c>
      <c r="AE40">
        <f t="shared" si="17"/>
        <v>3.3055915134640713E-2</v>
      </c>
      <c r="AF40">
        <f t="shared" si="18"/>
        <v>8.1418096726780784E-2</v>
      </c>
      <c r="AG40">
        <f t="shared" si="54"/>
        <v>1.291264829455825E-14</v>
      </c>
      <c r="AH40">
        <f t="shared" si="19"/>
        <v>3.6728794594045232E-2</v>
      </c>
      <c r="AI40">
        <f t="shared" si="20"/>
        <v>7.982853905508E-2</v>
      </c>
      <c r="AJ40">
        <f t="shared" si="55"/>
        <v>2.8942712085942286E-14</v>
      </c>
      <c r="AK40">
        <f t="shared" si="21"/>
        <v>4.0401674053449757E-2</v>
      </c>
      <c r="AL40">
        <f t="shared" si="22"/>
        <v>7.8033997293992352E-2</v>
      </c>
      <c r="AM40">
        <f t="shared" si="56"/>
        <v>6.8599314249423129E-14</v>
      </c>
      <c r="AN40">
        <f t="shared" si="23"/>
        <v>4.4074553512854289E-2</v>
      </c>
      <c r="AO40">
        <f t="shared" si="24"/>
        <v>7.6019956147333742E-2</v>
      </c>
      <c r="AP40">
        <f t="shared" si="57"/>
        <v>1.7340403525169145E-13</v>
      </c>
      <c r="AQ40">
        <f t="shared" si="25"/>
        <v>4.7747432972258801E-2</v>
      </c>
      <c r="AR40">
        <f t="shared" si="26"/>
        <v>7.3768439352880813E-2</v>
      </c>
      <c r="AS40">
        <f t="shared" si="58"/>
        <v>4.7162617672677173E-13</v>
      </c>
      <c r="AT40">
        <f t="shared" si="27"/>
        <v>5.1420312431663333E-2</v>
      </c>
      <c r="AU40">
        <f t="shared" si="28"/>
        <v>7.1256939798381255E-2</v>
      </c>
      <c r="AV40">
        <f t="shared" si="59"/>
        <v>1.393710496404217E-12</v>
      </c>
      <c r="AW40">
        <f t="shared" si="29"/>
        <v>5.5093191891067851E-2</v>
      </c>
      <c r="AX40">
        <f t="shared" si="30"/>
        <v>6.8456849235514594E-2</v>
      </c>
      <c r="AY40">
        <f t="shared" si="60"/>
        <v>4.5258905643988991E-12</v>
      </c>
      <c r="AZ40">
        <f t="shared" si="31"/>
        <v>5.8766071350472376E-2</v>
      </c>
      <c r="BA40">
        <f t="shared" si="32"/>
        <v>6.5331071153251347E-2</v>
      </c>
      <c r="BB40">
        <f t="shared" si="61"/>
        <v>1.637459281702588E-11</v>
      </c>
      <c r="BC40">
        <f t="shared" si="33"/>
        <v>6.2438950809876902E-2</v>
      </c>
      <c r="BD40">
        <f t="shared" si="34"/>
        <v>6.1830230646195833E-2</v>
      </c>
      <c r="BE40">
        <f t="shared" si="62"/>
        <v>6.7165901444789547E-11</v>
      </c>
      <c r="BF40">
        <f t="shared" si="35"/>
        <v>6.6111830269281427E-2</v>
      </c>
      <c r="BG40">
        <f t="shared" si="36"/>
        <v>5.7886318750165186E-2</v>
      </c>
      <c r="BH40">
        <f t="shared" si="63"/>
        <v>3.1964934216673497E-10</v>
      </c>
      <c r="BI40">
        <f t="shared" si="37"/>
        <v>6.9784709728685945E-2</v>
      </c>
      <c r="BJ40">
        <f t="shared" si="38"/>
        <v>5.3401257364251692E-2</v>
      </c>
      <c r="BK40">
        <f t="shared" si="64"/>
        <v>1.8227288728011689E-9</v>
      </c>
      <c r="BL40">
        <f t="shared" si="39"/>
        <v>7.3457589188090464E-2</v>
      </c>
      <c r="BM40">
        <f t="shared" si="40"/>
        <v>4.8224294610431935E-2</v>
      </c>
      <c r="BN40">
        <f t="shared" si="65"/>
        <v>1.3062737663250943E-8</v>
      </c>
      <c r="BO40">
        <f t="shared" si="41"/>
        <v>7.7130468647494996E-2</v>
      </c>
      <c r="BP40">
        <f t="shared" si="42"/>
        <v>4.210095968285988E-2</v>
      </c>
      <c r="BQ40">
        <f t="shared" si="66"/>
        <v>1.2711512817881183E-7</v>
      </c>
      <c r="BR40">
        <f t="shared" si="43"/>
        <v>8.0803348106899514E-2</v>
      </c>
      <c r="BS40">
        <f t="shared" si="44"/>
        <v>3.4531419529396971E-2</v>
      </c>
      <c r="BT40">
        <f t="shared" si="67"/>
        <v>1.9382628446673633E-6</v>
      </c>
    </row>
    <row r="41" spans="5:72" x14ac:dyDescent="0.15">
      <c r="E41" s="5">
        <f t="shared" si="45"/>
        <v>0.97500000000000031</v>
      </c>
      <c r="G41">
        <f t="shared" si="1"/>
        <v>3.8714134842372009E-3</v>
      </c>
      <c r="H41">
        <f t="shared" si="2"/>
        <v>8.7787312053816E-2</v>
      </c>
      <c r="I41">
        <f t="shared" si="46"/>
        <v>1.6986133596247629E-17</v>
      </c>
      <c r="J41">
        <f t="shared" si="3"/>
        <v>7.7428269684744018E-3</v>
      </c>
      <c r="K41">
        <f t="shared" si="4"/>
        <v>8.7530843881092946E-2</v>
      </c>
      <c r="L41">
        <f t="shared" si="47"/>
        <v>7.4845611233343978E-17</v>
      </c>
      <c r="M41">
        <f t="shared" si="5"/>
        <v>1.1614240452711602E-2</v>
      </c>
      <c r="N41">
        <f t="shared" si="6"/>
        <v>8.710171880454827E-2</v>
      </c>
      <c r="O41">
        <f t="shared" si="48"/>
        <v>1.9798246992431367E-16</v>
      </c>
      <c r="P41">
        <f t="shared" si="7"/>
        <v>1.5485653936948804E-2</v>
      </c>
      <c r="Q41">
        <f t="shared" si="8"/>
        <v>8.6497367139960188E-2</v>
      </c>
      <c r="R41">
        <f t="shared" si="49"/>
        <v>4.4202127687247308E-16</v>
      </c>
      <c r="S41">
        <f t="shared" si="9"/>
        <v>1.9357067421186001E-2</v>
      </c>
      <c r="T41">
        <f t="shared" si="10"/>
        <v>8.5714082511870016E-2</v>
      </c>
      <c r="U41">
        <f t="shared" si="50"/>
        <v>9.2775277575534973E-16</v>
      </c>
      <c r="V41">
        <f t="shared" si="11"/>
        <v>2.3228480905423204E-2</v>
      </c>
      <c r="W41">
        <f t="shared" si="12"/>
        <v>8.4746903629727907E-2</v>
      </c>
      <c r="X41">
        <f t="shared" si="51"/>
        <v>1.9228891658757395E-15</v>
      </c>
      <c r="Y41">
        <f t="shared" si="13"/>
        <v>2.7099894389660404E-2</v>
      </c>
      <c r="Z41">
        <f t="shared" si="14"/>
        <v>8.3589447444454693E-2</v>
      </c>
      <c r="AA41">
        <f t="shared" si="52"/>
        <v>4.0455148092152929E-15</v>
      </c>
      <c r="AB41">
        <f t="shared" si="15"/>
        <v>3.0971307873897607E-2</v>
      </c>
      <c r="AC41">
        <f t="shared" si="16"/>
        <v>8.2233679770397292E-2</v>
      </c>
      <c r="AD41">
        <f t="shared" si="53"/>
        <v>8.7957969885784447E-15</v>
      </c>
      <c r="AE41">
        <f t="shared" si="17"/>
        <v>3.4842721358134807E-2</v>
      </c>
      <c r="AF41">
        <f t="shared" si="18"/>
        <v>8.0669602505276911E-2</v>
      </c>
      <c r="AG41">
        <f t="shared" si="54"/>
        <v>2.002666704001965E-14</v>
      </c>
      <c r="AH41">
        <f t="shared" si="19"/>
        <v>3.8714134842372003E-2</v>
      </c>
      <c r="AI41">
        <f t="shared" si="20"/>
        <v>7.8884825938875205E-2</v>
      </c>
      <c r="AJ41">
        <f t="shared" si="55"/>
        <v>4.8276770872049265E-14</v>
      </c>
      <c r="AK41">
        <f t="shared" si="21"/>
        <v>4.2585548326609206E-2</v>
      </c>
      <c r="AL41">
        <f t="shared" si="22"/>
        <v>7.6863977738092851E-2</v>
      </c>
      <c r="AM41">
        <f t="shared" si="56"/>
        <v>1.2446282113047943E-13</v>
      </c>
      <c r="AN41">
        <f t="shared" si="23"/>
        <v>4.6456961810846409E-2</v>
      </c>
      <c r="AO41">
        <f t="shared" si="24"/>
        <v>7.4587872333949576E-2</v>
      </c>
      <c r="AP41">
        <f t="shared" si="57"/>
        <v>3.4666300375254981E-13</v>
      </c>
      <c r="AQ41">
        <f t="shared" si="25"/>
        <v>5.0328375295083605E-2</v>
      </c>
      <c r="AR41">
        <f t="shared" si="26"/>
        <v>7.2032316637445568E-2</v>
      </c>
      <c r="AS41">
        <f t="shared" si="58"/>
        <v>1.0546188518646363E-12</v>
      </c>
      <c r="AT41">
        <f t="shared" si="27"/>
        <v>5.4199788779320808E-2</v>
      </c>
      <c r="AU41">
        <f t="shared" si="28"/>
        <v>6.9166342221321869E-2</v>
      </c>
      <c r="AV41">
        <f t="shared" si="59"/>
        <v>3.5487099177100008E-12</v>
      </c>
      <c r="AW41">
        <f t="shared" si="29"/>
        <v>5.8071202263558004E-2</v>
      </c>
      <c r="AX41">
        <f t="shared" si="30"/>
        <v>6.5949491792317377E-2</v>
      </c>
      <c r="AY41">
        <f t="shared" si="60"/>
        <v>1.3410790907346467E-11</v>
      </c>
      <c r="AZ41">
        <f t="shared" si="31"/>
        <v>6.1942615747795214E-2</v>
      </c>
      <c r="BA41">
        <f t="shared" si="32"/>
        <v>6.2327460676021393E-2</v>
      </c>
      <c r="BB41">
        <f t="shared" si="61"/>
        <v>5.8030865737148744E-11</v>
      </c>
      <c r="BC41">
        <f t="shared" si="33"/>
        <v>6.5814029232032403E-2</v>
      </c>
      <c r="BD41">
        <f t="shared" si="34"/>
        <v>5.8224681675773757E-2</v>
      </c>
      <c r="BE41">
        <f t="shared" si="62"/>
        <v>2.9505162992819819E-10</v>
      </c>
      <c r="BF41">
        <f t="shared" si="35"/>
        <v>6.9685442716269613E-2</v>
      </c>
      <c r="BG41">
        <f t="shared" si="36"/>
        <v>5.3530730178445229E-2</v>
      </c>
      <c r="BH41">
        <f t="shared" si="63"/>
        <v>1.8279325555276188E-9</v>
      </c>
      <c r="BI41">
        <f t="shared" si="37"/>
        <v>7.3556856200506809E-2</v>
      </c>
      <c r="BJ41">
        <f t="shared" si="38"/>
        <v>4.8072745978339576E-2</v>
      </c>
      <c r="BK41">
        <f t="shared" si="64"/>
        <v>1.4576822022188394E-8</v>
      </c>
      <c r="BL41">
        <f t="shared" si="39"/>
        <v>7.7428269684744006E-2</v>
      </c>
      <c r="BM41">
        <f t="shared" si="40"/>
        <v>4.1550728677443825E-2</v>
      </c>
      <c r="BN41">
        <f t="shared" si="65"/>
        <v>1.6389492314668605E-7</v>
      </c>
      <c r="BO41">
        <f t="shared" si="41"/>
        <v>8.1299683168981215E-2</v>
      </c>
      <c r="BP41">
        <f t="shared" si="42"/>
        <v>3.3346086976184693E-2</v>
      </c>
      <c r="BQ41">
        <f t="shared" si="66"/>
        <v>3.0986238121109976E-6</v>
      </c>
      <c r="BR41">
        <f t="shared" si="43"/>
        <v>8.5171096653218412E-2</v>
      </c>
      <c r="BS41">
        <f t="shared" si="44"/>
        <v>2.1621385128805411E-2</v>
      </c>
      <c r="BT41">
        <f t="shared" si="67"/>
        <v>1.5564143074241183E-4</v>
      </c>
    </row>
    <row r="43" spans="5:72" x14ac:dyDescent="0.15">
      <c r="E43" s="5" t="s">
        <v>34</v>
      </c>
      <c r="I43">
        <f>2*SUM(I21:I42)*$E$17</f>
        <v>9.0641354395371856E-18</v>
      </c>
      <c r="L43">
        <f>2*SUM(L21:L42)*$E$17</f>
        <v>3.8813602867429433E-17</v>
      </c>
      <c r="O43">
        <f>2*SUM(O21:O42)*$E$17</f>
        <v>9.798978742200757E-17</v>
      </c>
      <c r="R43">
        <f>2*SUM(R21:R42)*$E$17</f>
        <v>2.0535815642268031E-16</v>
      </c>
      <c r="U43">
        <f>2*SUM(U21:U42)*$E$17</f>
        <v>3.9869801951485647E-16</v>
      </c>
      <c r="X43">
        <f>2*SUM(X21:X42)*$E$17</f>
        <v>7.5504962151071043E-16</v>
      </c>
      <c r="AA43">
        <f>2*SUM(AA21:AA42)*$E$17</f>
        <v>1.4376284267349794E-15</v>
      </c>
      <c r="AD43">
        <f>2*SUM(AD21:AD42)*$E$17</f>
        <v>2.8098936810492695E-15</v>
      </c>
      <c r="AG43">
        <f>2*SUM(AG21:AG42)*$E$17</f>
        <v>5.7292768658059678E-15</v>
      </c>
      <c r="AJ43">
        <f>2*SUM(AJ21:AJ42)*$E$17</f>
        <v>1.2353913012260717E-14</v>
      </c>
      <c r="AM43">
        <f>2*SUM(AM21:AM42)*$E$17</f>
        <v>2.852324779820477E-14</v>
      </c>
      <c r="AP43">
        <f>2*SUM(AP21:AP42)*$E$17</f>
        <v>7.1369055814156686E-14</v>
      </c>
      <c r="AS43">
        <f>2*SUM(AS21:AS42)*$E$17</f>
        <v>1.9594050942929232E-13</v>
      </c>
      <c r="AV43">
        <f>2*SUM(AV21:AV42)*$E$17</f>
        <v>5.9835309404918911E-13</v>
      </c>
      <c r="AY43">
        <f>2*SUM(AY21:AY42)*$E$17</f>
        <v>2.0650580404012364E-12</v>
      </c>
      <c r="BB43">
        <f>2*SUM(BB21:BB42)*$E$17</f>
        <v>8.2159571290125966E-12</v>
      </c>
      <c r="BE43">
        <f>2*SUM(BE21:BE42)*$E$17</f>
        <v>3.8680622718190765E-11</v>
      </c>
      <c r="BH43">
        <f>2*SUM(BH21:BH42)*$E$17</f>
        <v>2.2354683475058717E-10</v>
      </c>
      <c r="BK43">
        <f>2*SUM(BK21:BK42)*$E$17</f>
        <v>1.6760806288161213E-9</v>
      </c>
      <c r="BN43">
        <f>2*SUM(BN21:BN42)*$E$17</f>
        <v>1.7871282156370811E-8</v>
      </c>
      <c r="BQ43">
        <f>2*SUM(BQ21:BQ42)*$E$17</f>
        <v>3.2362259625412161E-7</v>
      </c>
      <c r="BT43">
        <f>2*SUM(BT21:BT42)*$E$17</f>
        <v>1.5766167488569476E-5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Wall_Loss_Prob_20L</vt:lpstr>
      <vt:lpstr>Storage_Prod_Fits-20L</vt:lpstr>
      <vt:lpstr>Transmission_Integral_Fits</vt:lpstr>
      <vt:lpstr>'Storage_Prod_Fits-20L'!Print_Area</vt:lpstr>
      <vt:lpstr>Wall_Loss_Prob_20L!Print_Area</vt:lpstr>
    </vt:vector>
  </TitlesOfParts>
  <Company>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D. Cooper</dc:creator>
  <cp:lastModifiedBy>Microsoft Office User</cp:lastModifiedBy>
  <cp:lastPrinted>2011-02-02T00:54:15Z</cp:lastPrinted>
  <dcterms:created xsi:type="dcterms:W3CDTF">2010-12-22T13:32:37Z</dcterms:created>
  <dcterms:modified xsi:type="dcterms:W3CDTF">2023-11-23T20:39:25Z</dcterms:modified>
</cp:coreProperties>
</file>