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ergey\Documents\Лавров курсач\"/>
    </mc:Choice>
  </mc:AlternateContent>
  <bookViews>
    <workbookView xWindow="0" yWindow="0" windowWidth="21600" windowHeight="9180"/>
  </bookViews>
  <sheets>
    <sheet name="Лист1" sheetId="1" r:id="rId1"/>
  </sheets>
  <definedNames>
    <definedName name="solver_adj" localSheetId="0" hidden="1">Лист1!$B$3:$I$3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Лист1!$B$3</definedName>
    <definedName name="solver_lhs10" localSheetId="0" hidden="1">Лист1!$D$3</definedName>
    <definedName name="solver_lhs11" localSheetId="0" hidden="1">Лист1!$D$31</definedName>
    <definedName name="solver_lhs12" localSheetId="0" hidden="1">Лист1!$D$31</definedName>
    <definedName name="solver_lhs13" localSheetId="0" hidden="1">Лист1!$E$3</definedName>
    <definedName name="solver_lhs14" localSheetId="0" hidden="1">Лист1!$E$3</definedName>
    <definedName name="solver_lhs15" localSheetId="0" hidden="1">Лист1!$E$31</definedName>
    <definedName name="solver_lhs16" localSheetId="0" hidden="1">Лист1!$E$31</definedName>
    <definedName name="solver_lhs17" localSheetId="0" hidden="1">Лист1!$F$3</definedName>
    <definedName name="solver_lhs18" localSheetId="0" hidden="1">Лист1!$F$3</definedName>
    <definedName name="solver_lhs19" localSheetId="0" hidden="1">Лист1!$F$31</definedName>
    <definedName name="solver_lhs2" localSheetId="0" hidden="1">Лист1!$B$3</definedName>
    <definedName name="solver_lhs20" localSheetId="0" hidden="1">Лист1!$F$31</definedName>
    <definedName name="solver_lhs21" localSheetId="0" hidden="1">Лист1!$G$3</definedName>
    <definedName name="solver_lhs22" localSheetId="0" hidden="1">Лист1!$G$3</definedName>
    <definedName name="solver_lhs23" localSheetId="0" hidden="1">Лист1!$G$31</definedName>
    <definedName name="solver_lhs24" localSheetId="0" hidden="1">Лист1!$G$31</definedName>
    <definedName name="solver_lhs25" localSheetId="0" hidden="1">Лист1!$H$3</definedName>
    <definedName name="solver_lhs26" localSheetId="0" hidden="1">Лист1!$H$3</definedName>
    <definedName name="solver_lhs27" localSheetId="0" hidden="1">Лист1!$H$31</definedName>
    <definedName name="solver_lhs28" localSheetId="0" hidden="1">Лист1!$H$31</definedName>
    <definedName name="solver_lhs29" localSheetId="0" hidden="1">Лист1!$I$3</definedName>
    <definedName name="solver_lhs3" localSheetId="0" hidden="1">Лист1!$B$31</definedName>
    <definedName name="solver_lhs30" localSheetId="0" hidden="1">Лист1!$I$3</definedName>
    <definedName name="solver_lhs31" localSheetId="0" hidden="1">Лист1!$I$31</definedName>
    <definedName name="solver_lhs32" localSheetId="0" hidden="1">Лист1!$I$31</definedName>
    <definedName name="solver_lhs33" localSheetId="0" hidden="1">Лист1!$J$28</definedName>
    <definedName name="solver_lhs34" localSheetId="0" hidden="1">Лист1!$J$29</definedName>
    <definedName name="solver_lhs35" localSheetId="0" hidden="1">Лист1!$J$3</definedName>
    <definedName name="solver_lhs4" localSheetId="0" hidden="1">Лист1!$B$31</definedName>
    <definedName name="solver_lhs5" localSheetId="0" hidden="1">Лист1!$C$3</definedName>
    <definedName name="solver_lhs6" localSheetId="0" hidden="1">Лист1!$C$3</definedName>
    <definedName name="solver_lhs7" localSheetId="0" hidden="1">Лист1!$C$31</definedName>
    <definedName name="solver_lhs8" localSheetId="0" hidden="1">Лист1!$C$31</definedName>
    <definedName name="solver_lhs9" localSheetId="0" hidden="1">Лист1!$D$3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35</definedName>
    <definedName name="solver_nwt" localSheetId="0" hidden="1">1</definedName>
    <definedName name="solver_opt" localSheetId="0" hidden="1">Лист1!$J$32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3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3</definedName>
    <definedName name="solver_rel27" localSheetId="0" hidden="1">1</definedName>
    <definedName name="solver_rel28" localSheetId="0" hidden="1">3</definedName>
    <definedName name="solver_rel29" localSheetId="0" hidden="1">1</definedName>
    <definedName name="solver_rel3" localSheetId="0" hidden="1">1</definedName>
    <definedName name="solver_rel30" localSheetId="0" hidden="1">3</definedName>
    <definedName name="solver_rel31" localSheetId="0" hidden="1">1</definedName>
    <definedName name="solver_rel32" localSheetId="0" hidden="1">3</definedName>
    <definedName name="solver_rel33" localSheetId="0" hidden="1">1</definedName>
    <definedName name="solver_rel34" localSheetId="0" hidden="1">3</definedName>
    <definedName name="solver_rel35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Лист1!$B$6</definedName>
    <definedName name="solver_rhs10" localSheetId="0" hidden="1">Лист1!$D$5</definedName>
    <definedName name="solver_rhs11" localSheetId="0" hidden="1">Лист1!$D$12</definedName>
    <definedName name="solver_rhs12" localSheetId="0" hidden="1">Лист1!$D$11</definedName>
    <definedName name="solver_rhs13" localSheetId="0" hidden="1">Лист1!$E$6</definedName>
    <definedName name="solver_rhs14" localSheetId="0" hidden="1">Лист1!$E$5</definedName>
    <definedName name="solver_rhs15" localSheetId="0" hidden="1">Лист1!$E$12</definedName>
    <definedName name="solver_rhs16" localSheetId="0" hidden="1">Лист1!$E$11</definedName>
    <definedName name="solver_rhs17" localSheetId="0" hidden="1">Лист1!$F$6</definedName>
    <definedName name="solver_rhs18" localSheetId="0" hidden="1">Лист1!$F$5</definedName>
    <definedName name="solver_rhs19" localSheetId="0" hidden="1">Лист1!$F$12</definedName>
    <definedName name="solver_rhs2" localSheetId="0" hidden="1">Лист1!$B$5</definedName>
    <definedName name="solver_rhs20" localSheetId="0" hidden="1">Лист1!$F$11</definedName>
    <definedName name="solver_rhs21" localSheetId="0" hidden="1">Лист1!$G$6</definedName>
    <definedName name="solver_rhs22" localSheetId="0" hidden="1">Лист1!$G$5</definedName>
    <definedName name="solver_rhs23" localSheetId="0" hidden="1">Лист1!$G$12</definedName>
    <definedName name="solver_rhs24" localSheetId="0" hidden="1">Лист1!$G$11</definedName>
    <definedName name="solver_rhs25" localSheetId="0" hidden="1">Лист1!$H$6</definedName>
    <definedName name="solver_rhs26" localSheetId="0" hidden="1">Лист1!$H$5</definedName>
    <definedName name="solver_rhs27" localSheetId="0" hidden="1">Лист1!$H$12</definedName>
    <definedName name="solver_rhs28" localSheetId="0" hidden="1">Лист1!$H$11</definedName>
    <definedName name="solver_rhs29" localSheetId="0" hidden="1">Лист1!$I$6</definedName>
    <definedName name="solver_rhs3" localSheetId="0" hidden="1">Лист1!$B$12</definedName>
    <definedName name="solver_rhs30" localSheetId="0" hidden="1">Лист1!$I$5</definedName>
    <definedName name="solver_rhs31" localSheetId="0" hidden="1">Лист1!$I$12</definedName>
    <definedName name="solver_rhs32" localSheetId="0" hidden="1">Лист1!$I$11</definedName>
    <definedName name="solver_rhs33" localSheetId="0" hidden="1">Лист1!$B$23</definedName>
    <definedName name="solver_rhs34" localSheetId="0" hidden="1">Лист1!$B$24</definedName>
    <definedName name="solver_rhs35" localSheetId="0" hidden="1">Лист1!$B$22</definedName>
    <definedName name="solver_rhs4" localSheetId="0" hidden="1">Лист1!$B$11</definedName>
    <definedName name="solver_rhs5" localSheetId="0" hidden="1">Лист1!$C$6</definedName>
    <definedName name="solver_rhs6" localSheetId="0" hidden="1">Лист1!$C$5</definedName>
    <definedName name="solver_rhs7" localSheetId="0" hidden="1">Лист1!$C$12</definedName>
    <definedName name="solver_rhs8" localSheetId="0" hidden="1">Лист1!$C$11</definedName>
    <definedName name="solver_rhs9" localSheetId="0" hidden="1">Лист1!$D$6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C32" i="1"/>
  <c r="D32" i="1"/>
  <c r="E32" i="1"/>
  <c r="F32" i="1"/>
  <c r="G32" i="1"/>
  <c r="H32" i="1"/>
  <c r="I32" i="1"/>
  <c r="B32" i="1"/>
  <c r="J32" i="1" l="1"/>
  <c r="C31" i="1"/>
  <c r="D31" i="1"/>
  <c r="E31" i="1"/>
  <c r="F31" i="1"/>
  <c r="G31" i="1"/>
  <c r="H31" i="1"/>
  <c r="I31" i="1"/>
  <c r="B31" i="1"/>
  <c r="C30" i="1"/>
  <c r="D30" i="1"/>
  <c r="E30" i="1"/>
  <c r="F30" i="1"/>
  <c r="G30" i="1"/>
  <c r="H30" i="1"/>
  <c r="I30" i="1"/>
  <c r="B30" i="1"/>
  <c r="C29" i="1"/>
  <c r="D29" i="1"/>
  <c r="E29" i="1"/>
  <c r="F29" i="1"/>
  <c r="G29" i="1"/>
  <c r="H29" i="1"/>
  <c r="I29" i="1"/>
  <c r="B29" i="1"/>
  <c r="C28" i="1"/>
  <c r="D28" i="1"/>
  <c r="E28" i="1"/>
  <c r="F28" i="1"/>
  <c r="G28" i="1"/>
  <c r="H28" i="1"/>
  <c r="I28" i="1"/>
  <c r="B28" i="1"/>
  <c r="J30" i="1" l="1"/>
  <c r="J28" i="1"/>
  <c r="J29" i="1"/>
</calcChain>
</file>

<file path=xl/sharedStrings.xml><?xml version="1.0" encoding="utf-8"?>
<sst xmlns="http://schemas.openxmlformats.org/spreadsheetml/2006/main" count="31" uniqueCount="30">
  <si>
    <t>Технологический параметр, ед. изм.</t>
  </si>
  <si>
    <t>Доменные печи</t>
  </si>
  <si>
    <r>
      <t>Расход природного газа в базовом периоде, 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/ч</t>
    </r>
  </si>
  <si>
    <r>
      <t>Минимально допустимый расход природного газа, 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/ч</t>
    </r>
  </si>
  <si>
    <r>
      <t>Максимально допустимый расход природного газа, 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/ч</t>
    </r>
  </si>
  <si>
    <t>Расход кокса в базовом периоде, т/час</t>
  </si>
  <si>
    <r>
      <t>Эквивалент замены кокса в базовом периоде, кг кокса /(м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ПГ)</t>
    </r>
  </si>
  <si>
    <t>Производительность по чугуну в базовом периоде, т /ч</t>
  </si>
  <si>
    <t>Содержание Si в чугуне в базовом периоде, %</t>
  </si>
  <si>
    <t>Минимально допустимое [Si], %</t>
  </si>
  <si>
    <t>Максимально допустимое [Si], %</t>
  </si>
  <si>
    <t>Коэффициенты</t>
  </si>
  <si>
    <r>
      <t>Изменение производства чугуна при изменении ПГ, т чуг/(м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 ПГ)</t>
    </r>
  </si>
  <si>
    <t>Изменение производства чугуна при увеличении расхода кокса, т чуг/(кг кокса)</t>
  </si>
  <si>
    <r>
      <t>Изменение [Si] при увеличении расхода ПГ на 1 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/ч</t>
    </r>
  </si>
  <si>
    <t>Изменение [Si] при увеличении расхода кокса на 1 кг/ч</t>
  </si>
  <si>
    <t>Изменение [Si] при увеличении производительности печи на 1 т чуг/ч</t>
  </si>
  <si>
    <t>Наименование показателя, ед. изм.</t>
  </si>
  <si>
    <t>Величина</t>
  </si>
  <si>
    <r>
      <t>Резерв по расходу природного газа в целом по цеху, 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 xml:space="preserve">/ч </t>
    </r>
  </si>
  <si>
    <t>Запасы кокса по цеху, т/ч</t>
  </si>
  <si>
    <t>Требуемое производство чугуна в цехе, т/ ч</t>
  </si>
  <si>
    <t>Ограничения:</t>
  </si>
  <si>
    <t>по расходу кокса в целом по цеху</t>
  </si>
  <si>
    <t>Расход природного газа искомый, м3/ч</t>
  </si>
  <si>
    <t>по расходу природного газа в целом по цеху</t>
  </si>
  <si>
    <t>по объему производства чугуна в целом по цеху</t>
  </si>
  <si>
    <t>по содержанию кремния в чугуне  на каждую из печей</t>
  </si>
  <si>
    <t>Целевая функция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</si>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</sst>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5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6" fillId="2" borderId="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/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/>
    <xf numFmtId="1" fontId="2" fillId="3" borderId="1" xfId="0" applyNumberFormat="1" applyFont="1" applyFill="1" applyBorder="1"/>
    <xf numFmtId="1" fontId="2" fillId="3" borderId="5" xfId="0" applyNumberFormat="1" applyFont="1" applyFill="1" applyBorder="1"/>
  </cellXfs>
  <cellStyles count="2">
    <cellStyle name="40% — акцент1" xfId="1" builtinId="3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32"/>
  <sheetViews>
    <sheetView tabSelected="1" workbookViewId="0">
      <selection activeCell="B3" sqref="B3:I3"/>
    </sheetView>
  </sheetViews>
  <sheetFormatPr defaultRowHeight="15" x14ac:dyDescent="0.25"/>
  <cols>
    <col min="1" max="1" width="66.42578125" bestFit="1" customWidth="1"/>
    <col min="2" max="2" width="10.28515625" bestFit="1" customWidth="1"/>
    <col min="6" max="6" width="12.42578125" bestFit="1" customWidth="1"/>
  </cols>
  <sheetData>
    <row r="1" spans="1:10" ht="15.75" thickBot="1" x14ac:dyDescent="0.3">
      <c r="A1" s="13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2"/>
    </row>
    <row r="2" spans="1:10" ht="15.75" thickBot="1" x14ac:dyDescent="0.3">
      <c r="A2" s="13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5">
        <v>8</v>
      </c>
      <c r="J2" s="14" t="s">
        <v>29</v>
      </c>
    </row>
    <row r="3" spans="1:10" ht="15.75" thickBot="1" x14ac:dyDescent="0.3">
      <c r="A3" s="12" t="s">
        <v>24</v>
      </c>
      <c r="B3" s="23">
        <v>19865.239760362776</v>
      </c>
      <c r="C3" s="23">
        <v>10000</v>
      </c>
      <c r="D3" s="23">
        <v>13755.434033849448</v>
      </c>
      <c r="E3" s="23">
        <v>10000</v>
      </c>
      <c r="F3" s="23">
        <v>15320.521041403945</v>
      </c>
      <c r="G3" s="23">
        <v>15804.469471489701</v>
      </c>
      <c r="H3" s="23">
        <v>17000.000000000004</v>
      </c>
      <c r="I3" s="24">
        <v>18254.335220769153</v>
      </c>
      <c r="J3" s="19">
        <f>SUM(B3:I3)</f>
        <v>119999.99952787503</v>
      </c>
    </row>
    <row r="4" spans="1:10" ht="16.5" thickBot="1" x14ac:dyDescent="0.3">
      <c r="A4" s="2" t="s">
        <v>2</v>
      </c>
      <c r="B4" s="3">
        <v>15000</v>
      </c>
      <c r="C4" s="3">
        <v>17000</v>
      </c>
      <c r="D4" s="3">
        <v>11000</v>
      </c>
      <c r="E4" s="3">
        <v>13000</v>
      </c>
      <c r="F4" s="3">
        <v>12000</v>
      </c>
      <c r="G4" s="3">
        <v>15000</v>
      </c>
      <c r="H4" s="3">
        <v>17000</v>
      </c>
      <c r="I4" s="16">
        <v>14000</v>
      </c>
      <c r="J4" s="11"/>
    </row>
    <row r="5" spans="1:10" ht="16.5" thickBot="1" x14ac:dyDescent="0.3">
      <c r="A5" s="2" t="s">
        <v>3</v>
      </c>
      <c r="B5" s="3">
        <v>10000</v>
      </c>
      <c r="C5" s="3">
        <v>10000</v>
      </c>
      <c r="D5" s="3">
        <v>10000</v>
      </c>
      <c r="E5" s="3">
        <v>10000</v>
      </c>
      <c r="F5" s="3">
        <v>10000</v>
      </c>
      <c r="G5" s="3">
        <v>10000</v>
      </c>
      <c r="H5" s="3">
        <v>10000</v>
      </c>
      <c r="I5" s="16">
        <v>10000</v>
      </c>
      <c r="J5" s="18"/>
    </row>
    <row r="6" spans="1:10" ht="16.5" thickBot="1" x14ac:dyDescent="0.3">
      <c r="A6" s="2" t="s">
        <v>4</v>
      </c>
      <c r="B6" s="3">
        <v>20000</v>
      </c>
      <c r="C6" s="3">
        <v>20000</v>
      </c>
      <c r="D6" s="3">
        <v>20000</v>
      </c>
      <c r="E6" s="3">
        <v>20000</v>
      </c>
      <c r="F6" s="3">
        <v>20000</v>
      </c>
      <c r="G6" s="3">
        <v>20000</v>
      </c>
      <c r="H6" s="3">
        <v>20000</v>
      </c>
      <c r="I6" s="16">
        <v>20000</v>
      </c>
      <c r="J6" s="11"/>
    </row>
    <row r="7" spans="1:10" ht="15.75" thickBot="1" x14ac:dyDescent="0.3">
      <c r="A7" s="2" t="s">
        <v>5</v>
      </c>
      <c r="B7" s="3">
        <v>64.25</v>
      </c>
      <c r="C7" s="3">
        <v>66.760000000000005</v>
      </c>
      <c r="D7" s="3">
        <v>56.08</v>
      </c>
      <c r="E7" s="3">
        <v>49.78</v>
      </c>
      <c r="F7" s="3">
        <v>62.92</v>
      </c>
      <c r="G7" s="3">
        <v>60.02</v>
      </c>
      <c r="H7" s="3">
        <v>81.680000000000007</v>
      </c>
      <c r="I7" s="16">
        <v>69.7</v>
      </c>
      <c r="J7" s="11"/>
    </row>
    <row r="8" spans="1:10" ht="16.5" thickBot="1" x14ac:dyDescent="0.3">
      <c r="A8" s="2" t="s">
        <v>6</v>
      </c>
      <c r="B8" s="3">
        <v>0.59</v>
      </c>
      <c r="C8" s="3">
        <v>0.53</v>
      </c>
      <c r="D8" s="3">
        <v>0.85</v>
      </c>
      <c r="E8" s="3">
        <v>0.59</v>
      </c>
      <c r="F8" s="3">
        <v>0.75</v>
      </c>
      <c r="G8" s="3">
        <v>0.79</v>
      </c>
      <c r="H8" s="3">
        <v>0.87</v>
      </c>
      <c r="I8" s="16">
        <v>0.77</v>
      </c>
      <c r="J8" s="11"/>
    </row>
    <row r="9" spans="1:10" ht="15.75" thickBot="1" x14ac:dyDescent="0.3">
      <c r="A9" s="2" t="s">
        <v>7</v>
      </c>
      <c r="B9" s="3">
        <v>146.4</v>
      </c>
      <c r="C9" s="3">
        <v>136.4</v>
      </c>
      <c r="D9" s="3">
        <v>134.30000000000001</v>
      </c>
      <c r="E9" s="3">
        <v>122.3</v>
      </c>
      <c r="F9" s="3">
        <v>138.19999999999999</v>
      </c>
      <c r="G9" s="3">
        <v>138.80000000000001</v>
      </c>
      <c r="H9" s="3">
        <v>191.4</v>
      </c>
      <c r="I9" s="16">
        <v>151.6</v>
      </c>
      <c r="J9" s="11"/>
    </row>
    <row r="10" spans="1:10" ht="15.75" thickBot="1" x14ac:dyDescent="0.3">
      <c r="A10" s="2" t="s">
        <v>8</v>
      </c>
      <c r="B10" s="3">
        <v>0.59</v>
      </c>
      <c r="C10" s="3">
        <v>0.51</v>
      </c>
      <c r="D10" s="3">
        <v>0.66</v>
      </c>
      <c r="E10" s="3">
        <v>0.6</v>
      </c>
      <c r="F10" s="3">
        <v>0.53500000000000003</v>
      </c>
      <c r="G10" s="3">
        <v>0.44</v>
      </c>
      <c r="H10" s="3">
        <v>0.4</v>
      </c>
      <c r="I10" s="16">
        <v>0.6</v>
      </c>
      <c r="J10" s="11"/>
    </row>
    <row r="11" spans="1:10" ht="15.75" thickBot="1" x14ac:dyDescent="0.3">
      <c r="A11" s="2" t="s">
        <v>9</v>
      </c>
      <c r="B11" s="3">
        <v>0.4</v>
      </c>
      <c r="C11" s="3">
        <v>0.4</v>
      </c>
      <c r="D11" s="3">
        <v>0.4</v>
      </c>
      <c r="E11" s="3">
        <v>0.4</v>
      </c>
      <c r="F11" s="3">
        <v>0.4</v>
      </c>
      <c r="G11" s="3">
        <v>0.4</v>
      </c>
      <c r="H11" s="3">
        <v>0.4</v>
      </c>
      <c r="I11" s="16">
        <v>0.4</v>
      </c>
      <c r="J11" s="11"/>
    </row>
    <row r="12" spans="1:10" ht="15.75" thickBot="1" x14ac:dyDescent="0.3">
      <c r="A12" s="2" t="s">
        <v>10</v>
      </c>
      <c r="B12" s="3">
        <v>0.8</v>
      </c>
      <c r="C12" s="3">
        <v>0.8</v>
      </c>
      <c r="D12" s="3">
        <v>0.8</v>
      </c>
      <c r="E12" s="3">
        <v>0.8</v>
      </c>
      <c r="F12" s="3">
        <v>0.8</v>
      </c>
      <c r="G12" s="3">
        <v>0.8</v>
      </c>
      <c r="H12" s="3">
        <v>0.8</v>
      </c>
      <c r="I12" s="16">
        <v>0.8</v>
      </c>
      <c r="J12" s="11"/>
    </row>
    <row r="13" spans="1:10" ht="15.75" thickBot="1" x14ac:dyDescent="0.3">
      <c r="A13" s="5" t="s">
        <v>11</v>
      </c>
      <c r="B13" s="4"/>
      <c r="C13" s="4"/>
      <c r="D13" s="4"/>
      <c r="E13" s="4"/>
      <c r="F13" s="4"/>
      <c r="G13" s="4"/>
      <c r="H13" s="4"/>
      <c r="I13" s="17"/>
      <c r="J13" s="11"/>
    </row>
    <row r="14" spans="1:10" ht="16.5" thickBot="1" x14ac:dyDescent="0.3">
      <c r="A14" s="2" t="s">
        <v>12</v>
      </c>
      <c r="B14" s="3">
        <v>-7.2950000000000001E-4</v>
      </c>
      <c r="C14" s="3">
        <v>-6.6949999999999996E-4</v>
      </c>
      <c r="D14" s="3">
        <v>0</v>
      </c>
      <c r="E14" s="3">
        <v>-7.2373000000000001E-4</v>
      </c>
      <c r="F14" s="3">
        <v>-7.7240000000000002E-4</v>
      </c>
      <c r="G14" s="3">
        <v>-6.8720000000000001E-4</v>
      </c>
      <c r="H14" s="3">
        <v>-7.2840000000000003E-4</v>
      </c>
      <c r="I14" s="16">
        <v>-7.3050000000000003E-4</v>
      </c>
      <c r="J14" s="11"/>
    </row>
    <row r="15" spans="1:10" ht="15.75" thickBot="1" x14ac:dyDescent="0.3">
      <c r="A15" s="2" t="s">
        <v>13</v>
      </c>
      <c r="B15" s="3">
        <v>-2.97E-3</v>
      </c>
      <c r="C15" s="3">
        <v>-2.97E-3</v>
      </c>
      <c r="D15" s="3">
        <v>-2.928E-3</v>
      </c>
      <c r="E15" s="3">
        <v>-2.8969999999999998E-3</v>
      </c>
      <c r="F15" s="3">
        <v>-2.97E-3</v>
      </c>
      <c r="G15" s="3">
        <v>-2.97E-3</v>
      </c>
      <c r="H15" s="3">
        <v>-3.3159999999999999E-3</v>
      </c>
      <c r="I15" s="16">
        <v>-3.5599999999999998E-3</v>
      </c>
      <c r="J15" s="11"/>
    </row>
    <row r="16" spans="1:10" ht="16.5" thickBot="1" x14ac:dyDescent="0.3">
      <c r="A16" s="2" t="s">
        <v>14</v>
      </c>
      <c r="B16" s="3">
        <v>1.186E-4</v>
      </c>
      <c r="C16" s="3">
        <v>6.3399999999999996E-5</v>
      </c>
      <c r="D16" s="3">
        <v>6.4200000000000002E-5</v>
      </c>
      <c r="E16" s="3">
        <v>7.0199999999999999E-5</v>
      </c>
      <c r="F16" s="3">
        <v>8.14E-5</v>
      </c>
      <c r="G16" s="3">
        <v>7.8899999999999993E-5</v>
      </c>
      <c r="H16" s="3">
        <v>1.2310000000000001E-4</v>
      </c>
      <c r="I16" s="16">
        <v>9.5299999999999999E-5</v>
      </c>
      <c r="J16" s="11"/>
    </row>
    <row r="17" spans="1:10" ht="15.75" thickBot="1" x14ac:dyDescent="0.3">
      <c r="A17" s="2" t="s">
        <v>15</v>
      </c>
      <c r="B17" s="3">
        <v>1.198E-4</v>
      </c>
      <c r="C17" s="3">
        <v>1.187E-4</v>
      </c>
      <c r="D17" s="3">
        <v>9.87E-5</v>
      </c>
      <c r="E17" s="3">
        <v>1.1900000000000001E-4</v>
      </c>
      <c r="F17" s="3">
        <v>1.0900000000000001E-4</v>
      </c>
      <c r="G17" s="3">
        <v>1.143E-4</v>
      </c>
      <c r="H17" s="3">
        <v>1.4300000000000001E-4</v>
      </c>
      <c r="I17" s="16">
        <v>1.4799999999999999E-4</v>
      </c>
      <c r="J17" s="11"/>
    </row>
    <row r="18" spans="1:10" ht="15.75" thickBot="1" x14ac:dyDescent="0.3">
      <c r="A18" s="2" t="s">
        <v>16</v>
      </c>
      <c r="B18" s="3">
        <v>-2.8199999999999999E-2</v>
      </c>
      <c r="C18" s="3">
        <v>-2.92E-2</v>
      </c>
      <c r="D18" s="3">
        <v>-0.03</v>
      </c>
      <c r="E18" s="3">
        <v>-2.29E-2</v>
      </c>
      <c r="F18" s="3">
        <v>-2.7699999999999999E-2</v>
      </c>
      <c r="G18" s="3">
        <v>-2.3099999999999999E-2</v>
      </c>
      <c r="H18" s="3">
        <v>-1.54E-2</v>
      </c>
      <c r="I18" s="16">
        <v>-1.41E-2</v>
      </c>
      <c r="J18" s="11"/>
    </row>
    <row r="20" spans="1:10" ht="15.75" thickBot="1" x14ac:dyDescent="0.3"/>
    <row r="21" spans="1:10" ht="15.75" thickBot="1" x14ac:dyDescent="0.3">
      <c r="A21" s="6" t="s">
        <v>17</v>
      </c>
      <c r="B21" s="7" t="s">
        <v>18</v>
      </c>
    </row>
    <row r="22" spans="1:10" ht="16.5" thickBot="1" x14ac:dyDescent="0.3">
      <c r="A22" s="2" t="s">
        <v>19</v>
      </c>
      <c r="B22" s="3">
        <v>120000</v>
      </c>
    </row>
    <row r="23" spans="1:10" ht="15.75" thickBot="1" x14ac:dyDescent="0.3">
      <c r="A23" s="2" t="s">
        <v>20</v>
      </c>
      <c r="B23" s="3">
        <v>520</v>
      </c>
    </row>
    <row r="24" spans="1:10" ht="15.75" thickBot="1" x14ac:dyDescent="0.3">
      <c r="A24" s="2" t="s">
        <v>21</v>
      </c>
      <c r="B24" s="3">
        <v>1100</v>
      </c>
    </row>
    <row r="27" spans="1:10" x14ac:dyDescent="0.25">
      <c r="A27" s="8" t="s">
        <v>22</v>
      </c>
      <c r="B27" s="8">
        <v>1</v>
      </c>
      <c r="C27" s="9">
        <v>2</v>
      </c>
      <c r="D27" s="9">
        <v>3</v>
      </c>
      <c r="E27" s="9">
        <v>4</v>
      </c>
      <c r="F27" s="9">
        <v>5</v>
      </c>
      <c r="G27" s="9">
        <v>6</v>
      </c>
      <c r="H27" s="9">
        <v>7</v>
      </c>
      <c r="I27" s="9">
        <v>8</v>
      </c>
      <c r="J27" s="9" t="s">
        <v>29</v>
      </c>
    </row>
    <row r="28" spans="1:10" x14ac:dyDescent="0.25">
      <c r="A28" s="10" t="s">
        <v>23</v>
      </c>
      <c r="B28" s="11">
        <f>(B7+0.001*(B4-B3)*B8)</f>
        <v>61.37950854138596</v>
      </c>
      <c r="C28" s="11">
        <f t="shared" ref="C28:I28" si="0">(C7+0.001*(C4-C3)*C8)</f>
        <v>70.47</v>
      </c>
      <c r="D28" s="11">
        <f t="shared" si="0"/>
        <v>53.737881071227967</v>
      </c>
      <c r="E28" s="11">
        <f t="shared" si="0"/>
        <v>51.550000000000004</v>
      </c>
      <c r="F28" s="11">
        <f t="shared" si="0"/>
        <v>60.429609218947043</v>
      </c>
      <c r="G28" s="11">
        <f t="shared" si="0"/>
        <v>59.384469117523139</v>
      </c>
      <c r="H28" s="11">
        <f t="shared" si="0"/>
        <v>81.680000000000007</v>
      </c>
      <c r="I28" s="11">
        <f t="shared" si="0"/>
        <v>66.424161880007759</v>
      </c>
      <c r="J28" s="11">
        <f>SUM(B28:I28)</f>
        <v>505.05562982909186</v>
      </c>
    </row>
    <row r="29" spans="1:10" x14ac:dyDescent="0.25">
      <c r="A29" s="10" t="s">
        <v>26</v>
      </c>
      <c r="B29" s="11">
        <f>(B3-B4)*B14-B8*(B3-B4)*B15+B9</f>
        <v>151.37616722689904</v>
      </c>
      <c r="C29" s="11">
        <f t="shared" ref="C29:I29" si="1">(C3-C4)*C14-C8*(C3-C4)*C15+C9</f>
        <v>130.06780000000001</v>
      </c>
      <c r="D29" s="11">
        <f t="shared" si="1"/>
        <v>141.15772422344452</v>
      </c>
      <c r="E29" s="11">
        <f t="shared" si="1"/>
        <v>119.34349999999999</v>
      </c>
      <c r="F29" s="11">
        <f t="shared" si="1"/>
        <v>143.03169016734688</v>
      </c>
      <c r="G29" s="11">
        <f t="shared" si="1"/>
        <v>140.13469530014856</v>
      </c>
      <c r="H29" s="11">
        <f t="shared" si="1"/>
        <v>191.4</v>
      </c>
      <c r="I29" s="11">
        <f t="shared" si="1"/>
        <v>160.15419182840054</v>
      </c>
      <c r="J29" s="11">
        <f>SUM(B29:I29)</f>
        <v>1176.6657687462396</v>
      </c>
    </row>
    <row r="30" spans="1:10" x14ac:dyDescent="0.25">
      <c r="A30" s="10" t="s">
        <v>25</v>
      </c>
      <c r="B30" s="11">
        <f>B3</f>
        <v>19865.239760362776</v>
      </c>
      <c r="C30" s="11">
        <f t="shared" ref="C30:I30" si="2">C3</f>
        <v>10000</v>
      </c>
      <c r="D30" s="11">
        <f t="shared" si="2"/>
        <v>13755.434033849448</v>
      </c>
      <c r="E30" s="11">
        <f t="shared" si="2"/>
        <v>10000</v>
      </c>
      <c r="F30" s="11">
        <f t="shared" si="2"/>
        <v>15320.521041403945</v>
      </c>
      <c r="G30" s="11">
        <f t="shared" si="2"/>
        <v>15804.469471489701</v>
      </c>
      <c r="H30" s="11">
        <f t="shared" si="2"/>
        <v>17000.000000000004</v>
      </c>
      <c r="I30" s="11">
        <f t="shared" si="2"/>
        <v>18254.335220769153</v>
      </c>
      <c r="J30" s="11">
        <f>SUM(B30:I30)</f>
        <v>119999.99952787503</v>
      </c>
    </row>
    <row r="31" spans="1:10" x14ac:dyDescent="0.25">
      <c r="A31" s="10" t="s">
        <v>27</v>
      </c>
      <c r="B31" s="11">
        <f>(B3-B4)*B16-B8*(B3-B4)*B17+(B14*(B3-B4)-B8*(B3-B4)*B15)*B18+B10</f>
        <v>0.68280464303851029</v>
      </c>
      <c r="C31" s="11">
        <f t="shared" ref="C31:I31" si="3">(C3-C4)*C16-C8*(C3-C4)*C17+(C14*(C3-C4)-C8*(C3-C4)*C15)*C18+C10</f>
        <v>0.6914772400000001</v>
      </c>
      <c r="D31" s="11">
        <f t="shared" si="3"/>
        <v>0.4</v>
      </c>
      <c r="E31" s="11">
        <f t="shared" si="3"/>
        <v>0.66773384999999996</v>
      </c>
      <c r="F31" s="11">
        <f t="shared" si="3"/>
        <v>0.40000000000000008</v>
      </c>
      <c r="G31" s="11">
        <f t="shared" si="3"/>
        <v>0.4</v>
      </c>
      <c r="H31" s="11">
        <f t="shared" si="3"/>
        <v>0.39999999999999991</v>
      </c>
      <c r="I31" s="11">
        <f t="shared" si="3"/>
        <v>0.4</v>
      </c>
      <c r="J31" s="11"/>
    </row>
    <row r="32" spans="1:10" x14ac:dyDescent="0.25">
      <c r="A32" s="10" t="s">
        <v>28</v>
      </c>
      <c r="B32" s="11">
        <f>(B14-B8*B15)*B3</f>
        <v>20.318167226899046</v>
      </c>
      <c r="C32" s="11">
        <f t="shared" ref="C32:I32" si="4">(C14-C8*C15)*C3</f>
        <v>9.0460000000000012</v>
      </c>
      <c r="D32" s="11">
        <f t="shared" si="4"/>
        <v>34.234524223444502</v>
      </c>
      <c r="E32" s="11">
        <f t="shared" si="4"/>
        <v>9.8549999999999986</v>
      </c>
      <c r="F32" s="11">
        <f t="shared" si="4"/>
        <v>22.292890167346879</v>
      </c>
      <c r="G32" s="11">
        <f t="shared" si="4"/>
        <v>26.221195300148562</v>
      </c>
      <c r="H32" s="11">
        <f t="shared" si="4"/>
        <v>36.660840000000007</v>
      </c>
      <c r="I32" s="11">
        <f t="shared" si="4"/>
        <v>36.703991828400532</v>
      </c>
      <c r="J32" s="11">
        <f>SUM(B32:I32)</f>
        <v>195.33260874623954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2015-10-05T16:57:41Z</dcterms:created>
  <dcterms:modified xsi:type="dcterms:W3CDTF">2015-10-09T04:22:39Z</dcterms:modified>
</cp:coreProperties>
</file>