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tekwa\Desktop\me\SAF SACCO 001\02 Credit Department\CRM\"/>
    </mc:Choice>
  </mc:AlternateContent>
  <bookViews>
    <workbookView xWindow="0" yWindow="0" windowWidth="19200" windowHeight="6640"/>
  </bookViews>
  <sheets>
    <sheet name="Classification " sheetId="1" r:id="rId1"/>
    <sheet name="account allocation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I50" i="1" s="1"/>
  <c r="K50" i="1" s="1"/>
  <c r="I54" i="1"/>
  <c r="K54" i="1" s="1"/>
  <c r="I53" i="1"/>
  <c r="K53" i="1" s="1"/>
  <c r="I52" i="1"/>
  <c r="K52" i="1" s="1"/>
  <c r="I51" i="1"/>
  <c r="K51" i="1" s="1"/>
  <c r="L43" i="1"/>
  <c r="K43" i="1"/>
  <c r="I43" i="1"/>
  <c r="H43" i="1"/>
  <c r="F43" i="1"/>
  <c r="E43" i="1"/>
  <c r="C43" i="1"/>
  <c r="B43" i="1"/>
  <c r="M42" i="1"/>
  <c r="J42" i="1"/>
  <c r="G42" i="1"/>
  <c r="D42" i="1"/>
  <c r="M41" i="1"/>
  <c r="J41" i="1"/>
  <c r="G41" i="1"/>
  <c r="D41" i="1"/>
  <c r="M40" i="1"/>
  <c r="J40" i="1"/>
  <c r="G40" i="1"/>
  <c r="D40" i="1"/>
  <c r="M39" i="1"/>
  <c r="J39" i="1"/>
  <c r="G39" i="1"/>
  <c r="D39" i="1"/>
  <c r="M38" i="1"/>
  <c r="J38" i="1"/>
  <c r="G38" i="1"/>
  <c r="D38" i="1"/>
  <c r="J36" i="1"/>
  <c r="G36" i="1"/>
  <c r="D36" i="1"/>
  <c r="L34" i="1"/>
  <c r="K34" i="1"/>
  <c r="I34" i="1"/>
  <c r="H34" i="1"/>
  <c r="F34" i="1"/>
  <c r="E34" i="1"/>
  <c r="C34" i="1"/>
  <c r="B34" i="1"/>
  <c r="M33" i="1"/>
  <c r="J33" i="1"/>
  <c r="G33" i="1"/>
  <c r="D33" i="1"/>
  <c r="M32" i="1"/>
  <c r="J32" i="1"/>
  <c r="G32" i="1"/>
  <c r="D32" i="1"/>
  <c r="M31" i="1"/>
  <c r="J31" i="1"/>
  <c r="G31" i="1"/>
  <c r="D31" i="1"/>
  <c r="M30" i="1"/>
  <c r="J30" i="1"/>
  <c r="G30" i="1"/>
  <c r="D30" i="1"/>
  <c r="M29" i="1"/>
  <c r="J29" i="1"/>
  <c r="J34" i="1" s="1"/>
  <c r="J35" i="1" s="1"/>
  <c r="Q35" i="1" s="1"/>
  <c r="G29" i="1"/>
  <c r="G34" i="1" s="1"/>
  <c r="D29" i="1"/>
  <c r="J27" i="1"/>
  <c r="G27" i="1"/>
  <c r="L25" i="1"/>
  <c r="K25" i="1"/>
  <c r="I25" i="1"/>
  <c r="H25" i="1"/>
  <c r="F25" i="1"/>
  <c r="E25" i="1"/>
  <c r="C25" i="1"/>
  <c r="B25" i="1"/>
  <c r="M24" i="1"/>
  <c r="J24" i="1"/>
  <c r="G24" i="1"/>
  <c r="D24" i="1"/>
  <c r="M23" i="1"/>
  <c r="J23" i="1"/>
  <c r="G23" i="1"/>
  <c r="D23" i="1"/>
  <c r="M22" i="1"/>
  <c r="J22" i="1"/>
  <c r="G22" i="1"/>
  <c r="D22" i="1"/>
  <c r="M21" i="1"/>
  <c r="J21" i="1"/>
  <c r="G21" i="1"/>
  <c r="D21" i="1"/>
  <c r="M20" i="1"/>
  <c r="J20" i="1"/>
  <c r="J25" i="1" s="1"/>
  <c r="G20" i="1"/>
  <c r="G25" i="1" s="1"/>
  <c r="D20" i="1"/>
  <c r="J18" i="1"/>
  <c r="G18" i="1"/>
  <c r="R17" i="1"/>
  <c r="R16" i="1"/>
  <c r="I16" i="1"/>
  <c r="H16" i="1"/>
  <c r="F16" i="1"/>
  <c r="E16" i="1"/>
  <c r="C16" i="1"/>
  <c r="B16" i="1"/>
  <c r="J15" i="1"/>
  <c r="G15" i="1"/>
  <c r="D15" i="1"/>
  <c r="J14" i="1"/>
  <c r="G14" i="1"/>
  <c r="D14" i="1"/>
  <c r="J13" i="1"/>
  <c r="G13" i="1"/>
  <c r="D13" i="1"/>
  <c r="J12" i="1"/>
  <c r="G12" i="1"/>
  <c r="D12" i="1"/>
  <c r="D16" i="1" s="1"/>
  <c r="J11" i="1"/>
  <c r="J16" i="1" s="1"/>
  <c r="G11" i="1"/>
  <c r="D11" i="1"/>
  <c r="J9" i="1"/>
  <c r="G9" i="1"/>
  <c r="I7" i="1"/>
  <c r="H7" i="1"/>
  <c r="F7" i="1"/>
  <c r="E7" i="1"/>
  <c r="B7" i="1"/>
  <c r="M6" i="1"/>
  <c r="J6" i="1"/>
  <c r="G6" i="1"/>
  <c r="D6" i="1"/>
  <c r="M5" i="1"/>
  <c r="J5" i="1"/>
  <c r="G5" i="1"/>
  <c r="D5" i="1"/>
  <c r="M4" i="1"/>
  <c r="J4" i="1"/>
  <c r="G4" i="1"/>
  <c r="D4" i="1"/>
  <c r="M3" i="1"/>
  <c r="J3" i="1"/>
  <c r="G3" i="1"/>
  <c r="D3" i="1"/>
  <c r="M2" i="1"/>
  <c r="J2" i="1"/>
  <c r="G2" i="1"/>
  <c r="D2" i="1"/>
  <c r="G16" i="1" l="1"/>
  <c r="M25" i="1"/>
  <c r="G43" i="1"/>
  <c r="D7" i="1"/>
  <c r="D8" i="1" s="1"/>
  <c r="D25" i="1"/>
  <c r="G7" i="1"/>
  <c r="D43" i="1"/>
  <c r="D44" i="1" s="1"/>
  <c r="O44" i="1" s="1"/>
  <c r="K55" i="1"/>
  <c r="J43" i="1"/>
  <c r="Q43" i="1" s="1"/>
  <c r="M34" i="1"/>
  <c r="M43" i="1"/>
  <c r="R43" i="1" s="1"/>
  <c r="J7" i="1"/>
  <c r="Q7" i="1" s="1"/>
  <c r="D34" i="1"/>
  <c r="M7" i="1"/>
  <c r="G26" i="1"/>
  <c r="P26" i="1" s="1"/>
  <c r="P25" i="1"/>
  <c r="Q25" i="1"/>
  <c r="J26" i="1"/>
  <c r="Q26" i="1" s="1"/>
  <c r="R25" i="1"/>
  <c r="M26" i="1"/>
  <c r="R26" i="1" s="1"/>
  <c r="G44" i="1"/>
  <c r="P44" i="1" s="1"/>
  <c r="P43" i="1"/>
  <c r="G35" i="1"/>
  <c r="P35" i="1" s="1"/>
  <c r="P34" i="1"/>
  <c r="D35" i="1"/>
  <c r="O35" i="1" s="1"/>
  <c r="O34" i="1"/>
  <c r="Q16" i="1"/>
  <c r="J17" i="1"/>
  <c r="Q17" i="1" s="1"/>
  <c r="O16" i="1"/>
  <c r="D17" i="1"/>
  <c r="O17" i="1" s="1"/>
  <c r="P16" i="1"/>
  <c r="G17" i="1"/>
  <c r="P17" i="1" s="1"/>
  <c r="D26" i="1"/>
  <c r="O26" i="1" s="1"/>
  <c r="O25" i="1"/>
  <c r="P7" i="1"/>
  <c r="G8" i="1"/>
  <c r="M35" i="1"/>
  <c r="R35" i="1" s="1"/>
  <c r="R34" i="1"/>
  <c r="R7" i="1"/>
  <c r="M8" i="1"/>
  <c r="R8" i="1" s="1"/>
  <c r="I55" i="1"/>
  <c r="I56" i="1"/>
  <c r="Q34" i="1"/>
  <c r="O43" i="1" l="1"/>
  <c r="M44" i="1"/>
  <c r="R44" i="1" s="1"/>
  <c r="J8" i="1"/>
  <c r="J44" i="1"/>
  <c r="Q44" i="1" s="1"/>
  <c r="O7" i="1"/>
  <c r="I62" i="1"/>
  <c r="I60" i="1"/>
  <c r="M56" i="1"/>
  <c r="S7" i="1"/>
</calcChain>
</file>

<file path=xl/sharedStrings.xml><?xml version="1.0" encoding="utf-8"?>
<sst xmlns="http://schemas.openxmlformats.org/spreadsheetml/2006/main" count="155" uniqueCount="67">
  <si>
    <t>31st August</t>
  </si>
  <si>
    <t>GP</t>
  </si>
  <si>
    <t>5th Sept.</t>
  </si>
  <si>
    <t>12th Sept.</t>
  </si>
  <si>
    <t>20th Sept.</t>
  </si>
  <si>
    <t xml:space="preserve">TARGET / VARIANCE </t>
  </si>
  <si>
    <t>Performing</t>
  </si>
  <si>
    <t>Watch</t>
  </si>
  <si>
    <t>Substandard</t>
  </si>
  <si>
    <t>Doubtful</t>
  </si>
  <si>
    <t>Loss</t>
  </si>
  <si>
    <t>Total</t>
  </si>
  <si>
    <t xml:space="preserve">PAR </t>
  </si>
  <si>
    <t>Collection Officer</t>
  </si>
  <si>
    <t>JOSEPH KIWIA MWANYA</t>
  </si>
  <si>
    <t>TOTAL</t>
  </si>
  <si>
    <t>OCHIENG STEPHEN</t>
  </si>
  <si>
    <t>STEVE KIBOR</t>
  </si>
  <si>
    <t>Protus Bwire Wandera</t>
  </si>
  <si>
    <t xml:space="preserve">20TH </t>
  </si>
  <si>
    <t xml:space="preserve">TO CURE </t>
  </si>
  <si>
    <t xml:space="preserve">DEFICIT </t>
  </si>
  <si>
    <t xml:space="preserve">Gross Provision </t>
  </si>
  <si>
    <t xml:space="preserve">31st August Outstanding Loan balances </t>
  </si>
  <si>
    <t>Portfolio At Risk (PAR)</t>
  </si>
  <si>
    <t xml:space="preserve">ALL Health Code / Loan classification </t>
  </si>
  <si>
    <t>Member No</t>
  </si>
  <si>
    <t>Loan Type</t>
  </si>
  <si>
    <t>Account ID</t>
  </si>
  <si>
    <t>Client Name</t>
  </si>
  <si>
    <t>Loan Balance</t>
  </si>
  <si>
    <t>Expected Balance</t>
  </si>
  <si>
    <t>To be allocated To.</t>
  </si>
  <si>
    <t>073007</t>
  </si>
  <si>
    <t>Asset Financing Loan</t>
  </si>
  <si>
    <t>015507300701</t>
  </si>
  <si>
    <t>CYNTHIA MUTANU</t>
  </si>
  <si>
    <t>001068</t>
  </si>
  <si>
    <t>015500106801</t>
  </si>
  <si>
    <t>JOHN ORUTWA ONTUMBI</t>
  </si>
  <si>
    <t>054988</t>
  </si>
  <si>
    <t>015505498801</t>
  </si>
  <si>
    <t>GODFREY MAKORI OMWENGA</t>
  </si>
  <si>
    <t>090668</t>
  </si>
  <si>
    <t>015509066801</t>
  </si>
  <si>
    <t>LAZARUS CATUS OKUMU</t>
  </si>
  <si>
    <t>014838</t>
  </si>
  <si>
    <t>Consolidated Loan</t>
  </si>
  <si>
    <t>016701483801</t>
  </si>
  <si>
    <t>COLLINS KIPKEMBOI</t>
  </si>
  <si>
    <t>001440</t>
  </si>
  <si>
    <t>Defaulter Fosa Loan</t>
  </si>
  <si>
    <t>016500144001</t>
  </si>
  <si>
    <t>LAZARUS K MUSEMBI</t>
  </si>
  <si>
    <t>003524</t>
  </si>
  <si>
    <t>Defaulter Loan</t>
  </si>
  <si>
    <t>015900352401</t>
  </si>
  <si>
    <t>JOHN MBIU CORLINE</t>
  </si>
  <si>
    <t>013315</t>
  </si>
  <si>
    <t>015901331504</t>
  </si>
  <si>
    <t>DORCUS MWENDE MUTETI</t>
  </si>
  <si>
    <t>073832</t>
  </si>
  <si>
    <t>015907383201</t>
  </si>
  <si>
    <t>SAMUEL KARIUNGI WANJIRU</t>
  </si>
  <si>
    <t>070532</t>
  </si>
  <si>
    <t>015907053202</t>
  </si>
  <si>
    <t>John Nzau Kilonzo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</si>
</sst>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PoPPINS"/>
    </font>
    <font>
      <sz val="8"/>
      <name val="Calibri"/>
      <family val="2"/>
    </font>
    <font>
      <b/>
      <sz val="8"/>
      <color theme="1"/>
      <name val="PoPPINS"/>
    </font>
    <font>
      <b/>
      <sz val="8"/>
      <color rgb="FFFF0000"/>
      <name val="PoPPINS"/>
    </font>
    <font>
      <sz val="8"/>
      <color rgb="FF000000"/>
      <name val="PoPPINS"/>
    </font>
    <font>
      <b/>
      <sz val="8"/>
      <color rgb="FF000000"/>
      <name val="PoPPINS"/>
    </font>
    <font>
      <b/>
      <sz val="8"/>
      <name val="PoPPINS"/>
    </font>
    <font>
      <sz val="8"/>
      <name val="Calibri"/>
      <family val="2"/>
      <scheme val="minor"/>
    </font>
    <font>
      <b/>
      <sz val="8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4" fillId="0" borderId="1" xfId="2" applyNumberFormat="1" applyFont="1" applyFill="1" applyBorder="1"/>
    <xf numFmtId="164" fontId="5" fillId="0" borderId="1" xfId="2" applyNumberFormat="1" applyFont="1" applyFill="1" applyBorder="1"/>
    <xf numFmtId="41" fontId="6" fillId="0" borderId="1" xfId="2" applyFont="1" applyBorder="1"/>
    <xf numFmtId="164" fontId="6" fillId="0" borderId="1" xfId="2" applyNumberFormat="1" applyFont="1" applyBorder="1"/>
    <xf numFmtId="10" fontId="7" fillId="0" borderId="1" xfId="3" applyNumberFormat="1" applyFont="1" applyBorder="1" applyAlignment="1">
      <alignment wrapText="1"/>
    </xf>
    <xf numFmtId="0" fontId="8" fillId="0" borderId="0" xfId="0" applyFont="1"/>
    <xf numFmtId="41" fontId="8" fillId="0" borderId="1" xfId="2" applyFont="1" applyBorder="1"/>
    <xf numFmtId="10" fontId="7" fillId="0" borderId="1" xfId="3" applyNumberFormat="1" applyFont="1" applyBorder="1"/>
    <xf numFmtId="0" fontId="9" fillId="0" borderId="1" xfId="0" applyFont="1" applyBorder="1"/>
    <xf numFmtId="0" fontId="8" fillId="0" borderId="1" xfId="0" applyFont="1" applyBorder="1"/>
    <xf numFmtId="41" fontId="7" fillId="0" borderId="1" xfId="2" applyFont="1" applyBorder="1"/>
    <xf numFmtId="41" fontId="9" fillId="0" borderId="1" xfId="0" applyNumberFormat="1" applyFont="1" applyBorder="1"/>
    <xf numFmtId="41" fontId="8" fillId="0" borderId="0" xfId="0" applyNumberFormat="1" applyFont="1"/>
    <xf numFmtId="41" fontId="9" fillId="0" borderId="1" xfId="2" applyFont="1" applyBorder="1"/>
    <xf numFmtId="164" fontId="9" fillId="0" borderId="1" xfId="2" applyNumberFormat="1" applyFont="1" applyBorder="1"/>
    <xf numFmtId="10" fontId="9" fillId="0" borderId="1" xfId="3" applyNumberFormat="1" applyFont="1" applyBorder="1"/>
    <xf numFmtId="0" fontId="9" fillId="0" borderId="0" xfId="0" applyFont="1"/>
    <xf numFmtId="164" fontId="8" fillId="0" borderId="1" xfId="2" applyNumberFormat="1" applyFont="1" applyBorder="1"/>
    <xf numFmtId="10" fontId="9" fillId="0" borderId="1" xfId="0" applyNumberFormat="1" applyFont="1" applyBorder="1"/>
    <xf numFmtId="0" fontId="6" fillId="0" borderId="1" xfId="0" applyFont="1" applyBorder="1"/>
    <xf numFmtId="43" fontId="9" fillId="0" borderId="1" xfId="1" applyFont="1" applyBorder="1"/>
    <xf numFmtId="43" fontId="8" fillId="0" borderId="1" xfId="1" applyFont="1" applyBorder="1"/>
    <xf numFmtId="43" fontId="4" fillId="0" borderId="1" xfId="0" applyNumberFormat="1" applyFont="1" applyBorder="1"/>
    <xf numFmtId="43" fontId="10" fillId="0" borderId="1" xfId="0" applyNumberFormat="1" applyFont="1" applyBorder="1"/>
    <xf numFmtId="41" fontId="7" fillId="0" borderId="1" xfId="2" applyFont="1" applyBorder="1" applyAlignment="1">
      <alignment wrapText="1"/>
    </xf>
    <xf numFmtId="41" fontId="10" fillId="0" borderId="1" xfId="2" applyFont="1" applyBorder="1"/>
    <xf numFmtId="164" fontId="10" fillId="0" borderId="1" xfId="2" applyNumberFormat="1" applyFont="1" applyBorder="1"/>
    <xf numFmtId="41" fontId="11" fillId="0" borderId="1" xfId="2" applyFont="1" applyBorder="1"/>
    <xf numFmtId="41" fontId="5" fillId="0" borderId="1" xfId="2" applyFont="1" applyBorder="1"/>
    <xf numFmtId="41" fontId="12" fillId="0" borderId="1" xfId="2" applyFont="1" applyBorder="1"/>
    <xf numFmtId="10" fontId="10" fillId="0" borderId="1" xfId="3" applyNumberFormat="1" applyFont="1" applyBorder="1"/>
    <xf numFmtId="41" fontId="4" fillId="0" borderId="1" xfId="2" applyFont="1" applyBorder="1"/>
    <xf numFmtId="164" fontId="4" fillId="0" borderId="1" xfId="2" applyNumberFormat="1" applyFont="1" applyBorder="1"/>
    <xf numFmtId="164" fontId="12" fillId="0" borderId="1" xfId="2" applyNumberFormat="1" applyFont="1" applyBorder="1"/>
    <xf numFmtId="0" fontId="11" fillId="0" borderId="1" xfId="0" applyFont="1" applyBorder="1"/>
    <xf numFmtId="164" fontId="11" fillId="0" borderId="1" xfId="2" applyNumberFormat="1" applyFont="1" applyBorder="1"/>
    <xf numFmtId="10" fontId="12" fillId="0" borderId="1" xfId="3" applyNumberFormat="1" applyFont="1" applyBorder="1"/>
    <xf numFmtId="0" fontId="12" fillId="0" borderId="1" xfId="0" applyFont="1" applyBorder="1"/>
    <xf numFmtId="0" fontId="4" fillId="0" borderId="1" xfId="0" applyFont="1" applyBorder="1"/>
    <xf numFmtId="0" fontId="4" fillId="0" borderId="0" xfId="0" applyFont="1"/>
    <xf numFmtId="164" fontId="4" fillId="0" borderId="0" xfId="2" applyNumberFormat="1" applyFont="1"/>
    <xf numFmtId="43" fontId="4" fillId="0" borderId="0" xfId="1" applyFont="1"/>
    <xf numFmtId="0" fontId="10" fillId="0" borderId="1" xfId="0" applyFont="1" applyBorder="1"/>
    <xf numFmtId="43" fontId="10" fillId="0" borderId="1" xfId="1" applyFont="1" applyBorder="1"/>
    <xf numFmtId="43" fontId="4" fillId="0" borderId="1" xfId="1" applyFont="1" applyBorder="1"/>
    <xf numFmtId="0" fontId="10" fillId="0" borderId="0" xfId="0" applyFont="1"/>
    <xf numFmtId="43" fontId="12" fillId="0" borderId="1" xfId="1" applyFont="1" applyBorder="1"/>
    <xf numFmtId="41" fontId="4" fillId="0" borderId="0" xfId="2" applyFont="1"/>
    <xf numFmtId="43" fontId="4" fillId="0" borderId="0" xfId="0" applyNumberFormat="1" applyFont="1"/>
    <xf numFmtId="0" fontId="2" fillId="2" borderId="1" xfId="0" applyFont="1" applyFill="1" applyBorder="1"/>
    <xf numFmtId="0" fontId="13" fillId="2" borderId="1" xfId="0" applyFont="1" applyFill="1" applyBorder="1"/>
    <xf numFmtId="43" fontId="2" fillId="2" borderId="1" xfId="1" applyNumberFormat="1" applyFont="1" applyFill="1" applyBorder="1"/>
    <xf numFmtId="43" fontId="13" fillId="2" borderId="1" xfId="1" applyNumberFormat="1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43" fontId="0" fillId="3" borderId="1" xfId="1" applyNumberFormat="1" applyFont="1" applyFill="1" applyBorder="1"/>
    <xf numFmtId="43" fontId="3" fillId="3" borderId="1" xfId="1" applyNumberFormat="1" applyFont="1" applyFill="1" applyBorder="1"/>
    <xf numFmtId="0" fontId="0" fillId="0" borderId="1" xfId="0" applyFont="1" applyBorder="1"/>
    <xf numFmtId="0" fontId="3" fillId="0" borderId="1" xfId="0" applyFont="1" applyBorder="1"/>
    <xf numFmtId="43" fontId="0" fillId="0" borderId="1" xfId="1" applyNumberFormat="1" applyFont="1" applyBorder="1"/>
    <xf numFmtId="43" fontId="3" fillId="0" borderId="1" xfId="1" applyNumberFormat="1" applyFont="1" applyBorder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E9" sqref="E9"/>
    </sheetView>
  </sheetViews>
  <sheetFormatPr defaultColWidth="9" defaultRowHeight="10"/>
  <cols>
    <col min="1" max="1" width="19.36328125" style="6" bestFit="1" customWidth="1"/>
    <col min="2" max="2" width="11.81640625" style="6" bestFit="1" customWidth="1"/>
    <col min="3" max="3" width="4.54296875" style="6" bestFit="1" customWidth="1"/>
    <col min="4" max="4" width="9.81640625" style="40" bestFit="1" customWidth="1"/>
    <col min="5" max="5" width="11.81640625" style="40" bestFit="1" customWidth="1"/>
    <col min="6" max="6" width="8.1796875" style="40" customWidth="1"/>
    <col min="7" max="7" width="13.90625" style="40" bestFit="1" customWidth="1"/>
    <col min="8" max="8" width="11.81640625" style="40" bestFit="1" customWidth="1"/>
    <col min="9" max="9" width="7.08984375" style="40" customWidth="1"/>
    <col min="10" max="10" width="9.81640625" style="40" bestFit="1" customWidth="1"/>
    <col min="11" max="11" width="11.81640625" style="40" bestFit="1" customWidth="1"/>
    <col min="12" max="12" width="6.7265625" style="41" customWidth="1"/>
    <col min="13" max="13" width="11.81640625" style="40" bestFit="1" customWidth="1"/>
    <col min="14" max="14" width="9.81640625" style="6" bestFit="1" customWidth="1"/>
    <col min="15" max="15" width="10" style="6" bestFit="1" customWidth="1"/>
    <col min="16" max="17" width="9.81640625" style="6" bestFit="1" customWidth="1"/>
    <col min="18" max="19" width="9" style="6" bestFit="1" customWidth="1"/>
    <col min="20" max="16384" width="9" style="6"/>
  </cols>
  <sheetData>
    <row r="1" spans="1:19" ht="31.5">
      <c r="A1" s="25" t="s">
        <v>25</v>
      </c>
      <c r="B1" s="25" t="s">
        <v>23</v>
      </c>
      <c r="C1" s="4"/>
      <c r="D1" s="25" t="s">
        <v>22</v>
      </c>
      <c r="E1" s="26" t="s">
        <v>2</v>
      </c>
      <c r="F1" s="27"/>
      <c r="G1" s="26" t="s">
        <v>1</v>
      </c>
      <c r="H1" s="26" t="s">
        <v>3</v>
      </c>
      <c r="I1" s="27"/>
      <c r="J1" s="26" t="s">
        <v>1</v>
      </c>
      <c r="K1" s="26" t="s">
        <v>4</v>
      </c>
      <c r="L1" s="27"/>
      <c r="M1" s="26" t="s">
        <v>1</v>
      </c>
      <c r="N1" s="5" t="s">
        <v>5</v>
      </c>
      <c r="O1" s="3" t="s">
        <v>0</v>
      </c>
      <c r="P1" s="3" t="s">
        <v>2</v>
      </c>
      <c r="Q1" s="3" t="s">
        <v>3</v>
      </c>
      <c r="R1" s="3" t="s">
        <v>4</v>
      </c>
    </row>
    <row r="2" spans="1:19" ht="10.5">
      <c r="A2" s="7" t="s">
        <v>6</v>
      </c>
      <c r="B2" s="7">
        <v>10223648381.920403</v>
      </c>
      <c r="C2" s="1">
        <v>0.01</v>
      </c>
      <c r="D2" s="32">
        <f>B2*C2</f>
        <v>102236483.81920403</v>
      </c>
      <c r="E2" s="32">
        <v>8952936350.7372169</v>
      </c>
      <c r="F2" s="1">
        <v>0.01</v>
      </c>
      <c r="G2" s="32">
        <f t="shared" ref="G2:G9" si="0">E2*F2</f>
        <v>89529363.507372171</v>
      </c>
      <c r="H2" s="32">
        <v>9579369491.0642414</v>
      </c>
      <c r="I2" s="1">
        <v>0.01</v>
      </c>
      <c r="J2" s="32">
        <f>H2*I2</f>
        <v>95793694.910642415</v>
      </c>
      <c r="K2" s="28">
        <v>9936918667.4687691</v>
      </c>
      <c r="L2" s="1">
        <v>0.01</v>
      </c>
      <c r="M2" s="28">
        <f>K2*L2</f>
        <v>99369186.674687698</v>
      </c>
      <c r="N2" s="8"/>
      <c r="O2" s="9"/>
      <c r="P2" s="9"/>
      <c r="Q2" s="9"/>
      <c r="R2" s="10"/>
    </row>
    <row r="3" spans="1:19" ht="10.5">
      <c r="A3" s="7" t="s">
        <v>7</v>
      </c>
      <c r="B3" s="7">
        <v>261648045.46050003</v>
      </c>
      <c r="C3" s="1">
        <v>0.05</v>
      </c>
      <c r="D3" s="32">
        <f t="shared" ref="D3:D6" si="1">B3*C3</f>
        <v>13082402.273025002</v>
      </c>
      <c r="E3" s="32">
        <v>1358629290.0396991</v>
      </c>
      <c r="F3" s="1">
        <v>0.05</v>
      </c>
      <c r="G3" s="32">
        <f t="shared" si="0"/>
        <v>67931464.501984954</v>
      </c>
      <c r="H3" s="32">
        <v>911404273.00530005</v>
      </c>
      <c r="I3" s="1">
        <v>0.05</v>
      </c>
      <c r="J3" s="32">
        <f t="shared" ref="J3:J42" si="2">H3*I3</f>
        <v>45570213.650265008</v>
      </c>
      <c r="K3" s="29">
        <v>678625393.79520011</v>
      </c>
      <c r="L3" s="1">
        <v>0.05</v>
      </c>
      <c r="M3" s="28">
        <f>K3*L3</f>
        <v>33931269.689760007</v>
      </c>
      <c r="N3" s="8"/>
      <c r="O3" s="9"/>
      <c r="P3" s="9"/>
      <c r="Q3" s="9"/>
      <c r="R3" s="10"/>
    </row>
    <row r="4" spans="1:19" ht="10.5">
      <c r="A4" s="7" t="s">
        <v>8</v>
      </c>
      <c r="B4" s="7">
        <v>246061981.03020012</v>
      </c>
      <c r="C4" s="1">
        <v>0.25</v>
      </c>
      <c r="D4" s="32">
        <f t="shared" si="1"/>
        <v>61515495.257550031</v>
      </c>
      <c r="E4" s="32">
        <v>414002222.65450031</v>
      </c>
      <c r="F4" s="1">
        <v>0.25</v>
      </c>
      <c r="G4" s="32">
        <f t="shared" si="0"/>
        <v>103500555.66362508</v>
      </c>
      <c r="H4" s="32">
        <v>329436739.14350063</v>
      </c>
      <c r="I4" s="1">
        <v>0.25</v>
      </c>
      <c r="J4" s="32">
        <f t="shared" si="2"/>
        <v>82359184.785875157</v>
      </c>
      <c r="K4" s="29">
        <v>291485110.55060005</v>
      </c>
      <c r="L4" s="1">
        <v>0.25</v>
      </c>
      <c r="M4" s="28">
        <f>K4*L4</f>
        <v>72871277.637650013</v>
      </c>
      <c r="N4" s="8"/>
      <c r="O4" s="9"/>
      <c r="P4" s="9"/>
      <c r="Q4" s="9"/>
      <c r="R4" s="10"/>
    </row>
    <row r="5" spans="1:19" ht="10.5">
      <c r="A5" s="7" t="s">
        <v>9</v>
      </c>
      <c r="B5" s="7">
        <v>54461292.803899989</v>
      </c>
      <c r="C5" s="1">
        <v>0.5</v>
      </c>
      <c r="D5" s="32">
        <f t="shared" si="1"/>
        <v>27230646.401949994</v>
      </c>
      <c r="E5" s="32">
        <v>73190536.424700052</v>
      </c>
      <c r="F5" s="1">
        <v>0.5</v>
      </c>
      <c r="G5" s="32">
        <f t="shared" si="0"/>
        <v>36595268.212350026</v>
      </c>
      <c r="H5" s="32">
        <v>75343076.504700035</v>
      </c>
      <c r="I5" s="1">
        <v>0.5</v>
      </c>
      <c r="J5" s="32">
        <f t="shared" si="2"/>
        <v>37671538.252350017</v>
      </c>
      <c r="K5" s="28">
        <v>55062105.604699984</v>
      </c>
      <c r="L5" s="1">
        <v>0.5</v>
      </c>
      <c r="M5" s="28">
        <f>K5*L5</f>
        <v>27531052.802349992</v>
      </c>
      <c r="N5" s="8"/>
      <c r="O5" s="9"/>
      <c r="P5" s="9"/>
      <c r="Q5" s="9"/>
      <c r="R5" s="10"/>
    </row>
    <row r="6" spans="1:19" ht="10.5">
      <c r="A6" s="7" t="s">
        <v>10</v>
      </c>
      <c r="B6" s="7">
        <v>234665795.36480027</v>
      </c>
      <c r="C6" s="1">
        <v>1</v>
      </c>
      <c r="D6" s="32">
        <f t="shared" si="1"/>
        <v>234665795.36480027</v>
      </c>
      <c r="E6" s="32">
        <v>236157034.95070016</v>
      </c>
      <c r="F6" s="1">
        <v>1</v>
      </c>
      <c r="G6" s="32">
        <f t="shared" si="0"/>
        <v>236157034.95070016</v>
      </c>
      <c r="H6" s="32">
        <v>235970529.98170015</v>
      </c>
      <c r="I6" s="1">
        <v>1</v>
      </c>
      <c r="J6" s="32">
        <f t="shared" si="2"/>
        <v>235970529.98170015</v>
      </c>
      <c r="K6" s="28">
        <v>235224380.48170033</v>
      </c>
      <c r="L6" s="1">
        <v>1</v>
      </c>
      <c r="M6" s="28">
        <f>K6*L6</f>
        <v>235224380.48170033</v>
      </c>
      <c r="N6" s="8"/>
      <c r="O6" s="9"/>
      <c r="P6" s="9"/>
      <c r="Q6" s="9"/>
      <c r="R6" s="10"/>
    </row>
    <row r="7" spans="1:19" ht="10.5">
      <c r="A7" s="3" t="s">
        <v>11</v>
      </c>
      <c r="B7" s="3">
        <f t="shared" ref="B7:J7" si="3">SUM(B2:B6)</f>
        <v>11020485496.579803</v>
      </c>
      <c r="C7" s="4"/>
      <c r="D7" s="26">
        <f t="shared" si="3"/>
        <v>438730823.11652935</v>
      </c>
      <c r="E7" s="26">
        <f t="shared" si="3"/>
        <v>11034915434.806818</v>
      </c>
      <c r="F7" s="27">
        <f t="shared" si="3"/>
        <v>1.81</v>
      </c>
      <c r="G7" s="26">
        <f t="shared" si="3"/>
        <v>533713686.83603239</v>
      </c>
      <c r="H7" s="26">
        <f t="shared" si="3"/>
        <v>11131524109.699444</v>
      </c>
      <c r="I7" s="27">
        <f t="shared" si="3"/>
        <v>1.81</v>
      </c>
      <c r="J7" s="26">
        <f t="shared" si="3"/>
        <v>497365161.58083272</v>
      </c>
      <c r="K7" s="30">
        <v>11197315657.90098</v>
      </c>
      <c r="L7" s="27"/>
      <c r="M7" s="30">
        <f>SUM(M2:M6)</f>
        <v>468927167.28614807</v>
      </c>
      <c r="N7" s="11">
        <v>375000000</v>
      </c>
      <c r="O7" s="12">
        <f>N7-D7</f>
        <v>-63730823.116529346</v>
      </c>
      <c r="P7" s="12">
        <f>N7-G7</f>
        <v>-158713686.83603239</v>
      </c>
      <c r="Q7" s="12">
        <f>N7-J7</f>
        <v>-122365161.58083272</v>
      </c>
      <c r="R7" s="12">
        <f>N7-M7</f>
        <v>-93927167.286148071</v>
      </c>
      <c r="S7" s="13">
        <f>Q7-R7</f>
        <v>-28437994.294684649</v>
      </c>
    </row>
    <row r="8" spans="1:19" s="17" customFormat="1" ht="10.5">
      <c r="A8" s="14" t="s">
        <v>24</v>
      </c>
      <c r="B8" s="14"/>
      <c r="C8" s="15"/>
      <c r="D8" s="31">
        <f>D7/B7</f>
        <v>3.9810480514010843E-2</v>
      </c>
      <c r="E8" s="26"/>
      <c r="F8" s="27"/>
      <c r="G8" s="31">
        <f>G7/E7</f>
        <v>4.8365906380448472E-2</v>
      </c>
      <c r="H8" s="26"/>
      <c r="I8" s="27"/>
      <c r="J8" s="31">
        <f>J7/H7</f>
        <v>4.4680778362367647E-2</v>
      </c>
      <c r="K8" s="31"/>
      <c r="L8" s="27"/>
      <c r="M8" s="31">
        <f>M7/K7</f>
        <v>4.1878534249882166E-2</v>
      </c>
      <c r="N8" s="8">
        <v>3.2000000000000001E-2</v>
      </c>
      <c r="O8" s="16">
        <v>-2.6231979707212576E-3</v>
      </c>
      <c r="P8" s="16">
        <v>-1.1022067028018605E-2</v>
      </c>
      <c r="Q8" s="16">
        <v>-8.825997184618968E-3</v>
      </c>
      <c r="R8" s="16">
        <f>N8-M8</f>
        <v>-9.8785342498821649E-3</v>
      </c>
    </row>
    <row r="9" spans="1:19" ht="10.5">
      <c r="A9" s="3" t="s">
        <v>13</v>
      </c>
      <c r="B9" s="3"/>
      <c r="C9" s="4"/>
      <c r="D9" s="32"/>
      <c r="E9" s="32"/>
      <c r="F9" s="27"/>
      <c r="G9" s="32">
        <f t="shared" si="0"/>
        <v>0</v>
      </c>
      <c r="H9" s="32"/>
      <c r="I9" s="27"/>
      <c r="J9" s="32">
        <f t="shared" si="2"/>
        <v>0</v>
      </c>
      <c r="K9" s="32"/>
      <c r="L9" s="33"/>
      <c r="M9" s="32"/>
      <c r="N9" s="8"/>
      <c r="O9" s="9"/>
      <c r="P9" s="9"/>
      <c r="Q9" s="9"/>
      <c r="R9" s="10"/>
    </row>
    <row r="10" spans="1:19" ht="10.5">
      <c r="A10" s="11" t="s">
        <v>14</v>
      </c>
      <c r="B10" s="3" t="s">
        <v>0</v>
      </c>
      <c r="C10" s="18"/>
      <c r="D10" s="26" t="s">
        <v>1</v>
      </c>
      <c r="E10" s="26" t="s">
        <v>2</v>
      </c>
      <c r="F10" s="33"/>
      <c r="G10" s="26" t="s">
        <v>1</v>
      </c>
      <c r="H10" s="26" t="s">
        <v>3</v>
      </c>
      <c r="I10" s="33"/>
      <c r="J10" s="26" t="s">
        <v>1</v>
      </c>
      <c r="K10" s="26" t="s">
        <v>4</v>
      </c>
      <c r="L10" s="27"/>
      <c r="M10" s="26" t="s">
        <v>1</v>
      </c>
      <c r="N10" s="8"/>
      <c r="O10" s="9"/>
      <c r="P10" s="9"/>
      <c r="Q10" s="9"/>
      <c r="R10" s="10"/>
    </row>
    <row r="11" spans="1:19" ht="10.5">
      <c r="A11" s="7" t="s">
        <v>6</v>
      </c>
      <c r="B11" s="7">
        <v>2486433805.1116023</v>
      </c>
      <c r="C11" s="1">
        <v>0.01</v>
      </c>
      <c r="D11" s="32">
        <f>B11*C11</f>
        <v>24864338.051116023</v>
      </c>
      <c r="E11" s="32">
        <v>2208230871.6942005</v>
      </c>
      <c r="F11" s="1">
        <v>0.01</v>
      </c>
      <c r="G11" s="32">
        <f>E11*F11</f>
        <v>22082308.716942005</v>
      </c>
      <c r="H11" s="32">
        <v>2293286651.2925014</v>
      </c>
      <c r="I11" s="1">
        <v>0.01</v>
      </c>
      <c r="J11" s="32">
        <f t="shared" si="2"/>
        <v>22932866.512925014</v>
      </c>
      <c r="K11" s="32">
        <v>2501986336.4408965</v>
      </c>
      <c r="L11" s="33">
        <v>0.01</v>
      </c>
      <c r="M11" s="32">
        <v>25019863.364408966</v>
      </c>
      <c r="N11" s="8"/>
      <c r="O11" s="9"/>
      <c r="P11" s="9"/>
      <c r="Q11" s="9"/>
      <c r="R11" s="10"/>
    </row>
    <row r="12" spans="1:19" ht="10.5">
      <c r="A12" s="7" t="s">
        <v>7</v>
      </c>
      <c r="B12" s="7">
        <v>87800560.852600008</v>
      </c>
      <c r="C12" s="1">
        <v>0.05</v>
      </c>
      <c r="D12" s="32">
        <f t="shared" ref="D12:D15" si="4">B12*C12</f>
        <v>4390028.042630001</v>
      </c>
      <c r="E12" s="32">
        <v>297860909.45840007</v>
      </c>
      <c r="F12" s="1">
        <v>0.05</v>
      </c>
      <c r="G12" s="32">
        <f t="shared" ref="G12:G42" si="5">E12*F12</f>
        <v>14893045.472920004</v>
      </c>
      <c r="H12" s="32">
        <v>230352993.93689975</v>
      </c>
      <c r="I12" s="1">
        <v>0.05</v>
      </c>
      <c r="J12" s="32">
        <f t="shared" si="2"/>
        <v>11517649.696844988</v>
      </c>
      <c r="K12" s="32">
        <v>167177241.76590008</v>
      </c>
      <c r="L12" s="33">
        <v>0.05</v>
      </c>
      <c r="M12" s="32">
        <v>8358862.0882950043</v>
      </c>
      <c r="N12" s="8"/>
      <c r="O12" s="9"/>
      <c r="P12" s="9"/>
      <c r="Q12" s="9"/>
      <c r="R12" s="10"/>
    </row>
    <row r="13" spans="1:19" ht="10.5">
      <c r="A13" s="7" t="s">
        <v>8</v>
      </c>
      <c r="B13" s="7">
        <v>50220686.410099991</v>
      </c>
      <c r="C13" s="1">
        <v>0.25</v>
      </c>
      <c r="D13" s="32">
        <f t="shared" si="4"/>
        <v>12555171.602524998</v>
      </c>
      <c r="E13" s="32">
        <v>106351689.05500002</v>
      </c>
      <c r="F13" s="1">
        <v>0.25</v>
      </c>
      <c r="G13" s="32">
        <f t="shared" si="5"/>
        <v>26587922.263750006</v>
      </c>
      <c r="H13" s="32">
        <v>92007028.134999976</v>
      </c>
      <c r="I13" s="1">
        <v>0.25</v>
      </c>
      <c r="J13" s="32">
        <f t="shared" si="2"/>
        <v>23001757.033749994</v>
      </c>
      <c r="K13" s="32">
        <v>85281188.056899935</v>
      </c>
      <c r="L13" s="33">
        <v>0.25</v>
      </c>
      <c r="M13" s="32">
        <v>21320297.014224984</v>
      </c>
      <c r="N13" s="8"/>
      <c r="O13" s="9"/>
      <c r="P13" s="9"/>
      <c r="Q13" s="9"/>
      <c r="R13" s="10"/>
    </row>
    <row r="14" spans="1:19" ht="10.5">
      <c r="A14" s="7" t="s">
        <v>9</v>
      </c>
      <c r="B14" s="7">
        <v>8190110.4510000004</v>
      </c>
      <c r="C14" s="1">
        <v>0.5</v>
      </c>
      <c r="D14" s="32">
        <f t="shared" si="4"/>
        <v>4095055.2255000002</v>
      </c>
      <c r="E14" s="32">
        <v>6857700.6065000007</v>
      </c>
      <c r="F14" s="1">
        <v>0.5</v>
      </c>
      <c r="G14" s="32">
        <f t="shared" si="5"/>
        <v>3428850.3032500003</v>
      </c>
      <c r="H14" s="32">
        <v>7723858.3165000007</v>
      </c>
      <c r="I14" s="1">
        <v>0.5</v>
      </c>
      <c r="J14" s="32">
        <f t="shared" si="2"/>
        <v>3861929.1582500003</v>
      </c>
      <c r="K14" s="32">
        <v>7723858.3165000016</v>
      </c>
      <c r="L14" s="33">
        <v>0.5</v>
      </c>
      <c r="M14" s="32">
        <v>3861929.1582500008</v>
      </c>
      <c r="N14" s="8"/>
      <c r="O14" s="9"/>
      <c r="P14" s="9"/>
      <c r="Q14" s="9"/>
      <c r="R14" s="10"/>
    </row>
    <row r="15" spans="1:19" ht="10.5">
      <c r="A15" s="7" t="s">
        <v>10</v>
      </c>
      <c r="B15" s="7">
        <v>35745579.168999992</v>
      </c>
      <c r="C15" s="1">
        <v>1</v>
      </c>
      <c r="D15" s="32">
        <f t="shared" si="4"/>
        <v>35745579.168999992</v>
      </c>
      <c r="E15" s="32">
        <v>36581730.233499944</v>
      </c>
      <c r="F15" s="1">
        <v>1</v>
      </c>
      <c r="G15" s="32">
        <f t="shared" si="5"/>
        <v>36581730.233499944</v>
      </c>
      <c r="H15" s="32">
        <v>36576726.006599948</v>
      </c>
      <c r="I15" s="1">
        <v>1</v>
      </c>
      <c r="J15" s="32">
        <f t="shared" si="2"/>
        <v>36576726.006599948</v>
      </c>
      <c r="K15" s="32">
        <v>36584386.271199994</v>
      </c>
      <c r="L15" s="33">
        <v>1</v>
      </c>
      <c r="M15" s="32">
        <v>36584386.271199994</v>
      </c>
      <c r="N15" s="8"/>
      <c r="O15" s="9"/>
      <c r="P15" s="9"/>
      <c r="Q15" s="9"/>
      <c r="R15" s="10"/>
    </row>
    <row r="16" spans="1:19" ht="10.5">
      <c r="A16" s="3" t="s">
        <v>15</v>
      </c>
      <c r="B16" s="3">
        <f>SUM(B11:B15)</f>
        <v>2668390741.9943027</v>
      </c>
      <c r="C16" s="4">
        <f t="shared" ref="C16:J16" si="6">SUM(C11:C15)</f>
        <v>1.81</v>
      </c>
      <c r="D16" s="26">
        <f t="shared" si="6"/>
        <v>81650172.090771019</v>
      </c>
      <c r="E16" s="26">
        <f t="shared" si="6"/>
        <v>2655882901.0476007</v>
      </c>
      <c r="F16" s="27">
        <f t="shared" si="6"/>
        <v>1.81</v>
      </c>
      <c r="G16" s="26">
        <f t="shared" si="6"/>
        <v>103573856.99036196</v>
      </c>
      <c r="H16" s="26">
        <f t="shared" si="6"/>
        <v>2659947257.687501</v>
      </c>
      <c r="I16" s="27">
        <f t="shared" si="6"/>
        <v>1.81</v>
      </c>
      <c r="J16" s="26">
        <f t="shared" si="6"/>
        <v>97890928.408369943</v>
      </c>
      <c r="K16" s="26">
        <v>2798753010.851397</v>
      </c>
      <c r="L16" s="27">
        <v>1.81</v>
      </c>
      <c r="M16" s="26">
        <v>95145337.896378964</v>
      </c>
      <c r="N16" s="11">
        <v>54310120.892179549</v>
      </c>
      <c r="O16" s="12">
        <f>N16-D16</f>
        <v>-27340051.198591471</v>
      </c>
      <c r="P16" s="12">
        <f>N16-G16</f>
        <v>-49263736.09818241</v>
      </c>
      <c r="Q16" s="12">
        <f>N16-J16</f>
        <v>-43580807.516190395</v>
      </c>
      <c r="R16" s="12">
        <f>N16-M16</f>
        <v>-40835217.004199415</v>
      </c>
    </row>
    <row r="17" spans="1:18" s="17" customFormat="1" ht="10.5">
      <c r="A17" s="14" t="s">
        <v>12</v>
      </c>
      <c r="B17" s="14"/>
      <c r="C17" s="15"/>
      <c r="D17" s="31">
        <f>D16/B16</f>
        <v>3.0599031395884432E-2</v>
      </c>
      <c r="E17" s="26"/>
      <c r="F17" s="27"/>
      <c r="G17" s="31">
        <f>G16/E16</f>
        <v>3.8997900453181779E-2</v>
      </c>
      <c r="H17" s="26"/>
      <c r="I17" s="27"/>
      <c r="J17" s="31">
        <f>J16/H16</f>
        <v>3.6801830609782142E-2</v>
      </c>
      <c r="K17" s="31"/>
      <c r="L17" s="27"/>
      <c r="M17" s="31">
        <v>3.3995617879633899E-2</v>
      </c>
      <c r="N17" s="8">
        <v>2.7975833425163174E-2</v>
      </c>
      <c r="O17" s="19">
        <f>N17-D17</f>
        <v>-2.6231979707212576E-3</v>
      </c>
      <c r="P17" s="19">
        <f>N17-G17</f>
        <v>-1.1022067028018605E-2</v>
      </c>
      <c r="Q17" s="19">
        <f>N17-J17</f>
        <v>-8.825997184618968E-3</v>
      </c>
      <c r="R17" s="16">
        <f>N17-M17</f>
        <v>-6.0197844544707252E-3</v>
      </c>
    </row>
    <row r="18" spans="1:18" ht="10.5">
      <c r="A18" s="3" t="s">
        <v>13</v>
      </c>
      <c r="B18" s="3"/>
      <c r="C18" s="4"/>
      <c r="D18" s="32"/>
      <c r="E18" s="32"/>
      <c r="F18" s="27"/>
      <c r="G18" s="32">
        <f t="shared" si="5"/>
        <v>0</v>
      </c>
      <c r="H18" s="32"/>
      <c r="I18" s="27"/>
      <c r="J18" s="32">
        <f t="shared" si="2"/>
        <v>0</v>
      </c>
      <c r="K18" s="32"/>
      <c r="L18" s="33"/>
      <c r="M18" s="32"/>
      <c r="N18" s="8"/>
      <c r="O18" s="9"/>
      <c r="P18" s="9"/>
      <c r="Q18" s="9"/>
      <c r="R18" s="10"/>
    </row>
    <row r="19" spans="1:18" ht="10.5">
      <c r="A19" s="11" t="s">
        <v>16</v>
      </c>
      <c r="B19" s="3" t="s">
        <v>0</v>
      </c>
      <c r="C19" s="18"/>
      <c r="D19" s="26" t="s">
        <v>1</v>
      </c>
      <c r="E19" s="26" t="s">
        <v>2</v>
      </c>
      <c r="F19" s="33"/>
      <c r="G19" s="26" t="s">
        <v>1</v>
      </c>
      <c r="H19" s="26" t="s">
        <v>3</v>
      </c>
      <c r="I19" s="33"/>
      <c r="J19" s="26" t="s">
        <v>1</v>
      </c>
      <c r="K19" s="26" t="s">
        <v>4</v>
      </c>
      <c r="L19" s="27"/>
      <c r="M19" s="26" t="s">
        <v>1</v>
      </c>
      <c r="N19" s="8"/>
      <c r="O19" s="9"/>
      <c r="P19" s="9"/>
      <c r="Q19" s="9"/>
      <c r="R19" s="10"/>
    </row>
    <row r="20" spans="1:18" ht="10.5">
      <c r="A20" s="7" t="s">
        <v>6</v>
      </c>
      <c r="B20" s="7">
        <v>2396200727.3825998</v>
      </c>
      <c r="C20" s="1">
        <v>0.01</v>
      </c>
      <c r="D20" s="32">
        <f>B20*C20</f>
        <v>23962007.273825999</v>
      </c>
      <c r="E20" s="32">
        <v>2089502901.0862951</v>
      </c>
      <c r="F20" s="1">
        <v>0.01</v>
      </c>
      <c r="G20" s="32">
        <f t="shared" si="5"/>
        <v>20895029.01086295</v>
      </c>
      <c r="H20" s="32">
        <v>2260289635.7665024</v>
      </c>
      <c r="I20" s="1">
        <v>0.01</v>
      </c>
      <c r="J20" s="32">
        <f t="shared" si="2"/>
        <v>22602896.357665025</v>
      </c>
      <c r="K20" s="28">
        <v>2464907636.212801</v>
      </c>
      <c r="L20" s="2">
        <v>0.01</v>
      </c>
      <c r="M20" s="28">
        <f>K20*L20</f>
        <v>24649076.362128012</v>
      </c>
      <c r="N20" s="8"/>
      <c r="O20" s="9"/>
      <c r="P20" s="9"/>
      <c r="Q20" s="9"/>
      <c r="R20" s="10"/>
    </row>
    <row r="21" spans="1:18" ht="10.5">
      <c r="A21" s="7" t="s">
        <v>7</v>
      </c>
      <c r="B21" s="7">
        <v>49395835.159599982</v>
      </c>
      <c r="C21" s="1">
        <v>0.05</v>
      </c>
      <c r="D21" s="32">
        <f t="shared" ref="D21:D24" si="7">B21*C21</f>
        <v>2469791.7579799993</v>
      </c>
      <c r="E21" s="32">
        <v>309349553.37700021</v>
      </c>
      <c r="F21" s="1">
        <v>0.05</v>
      </c>
      <c r="G21" s="32">
        <f t="shared" si="5"/>
        <v>15467477.668850012</v>
      </c>
      <c r="H21" s="32">
        <v>171770437.87559986</v>
      </c>
      <c r="I21" s="1">
        <v>0.05</v>
      </c>
      <c r="J21" s="32">
        <f t="shared" si="2"/>
        <v>8588521.8937799931</v>
      </c>
      <c r="K21" s="29">
        <v>138944557.13819996</v>
      </c>
      <c r="L21" s="2">
        <v>0.05</v>
      </c>
      <c r="M21" s="28">
        <f t="shared" ref="M21:M24" si="8">K21*L21</f>
        <v>6947227.8569099978</v>
      </c>
      <c r="N21" s="8"/>
      <c r="O21" s="9"/>
      <c r="P21" s="9"/>
      <c r="Q21" s="9"/>
      <c r="R21" s="10"/>
    </row>
    <row r="22" spans="1:18" ht="10.5">
      <c r="A22" s="7" t="s">
        <v>8</v>
      </c>
      <c r="B22" s="7">
        <v>23277173.2289</v>
      </c>
      <c r="C22" s="1">
        <v>0.25</v>
      </c>
      <c r="D22" s="32">
        <f t="shared" si="7"/>
        <v>5819293.3072250001</v>
      </c>
      <c r="E22" s="32">
        <v>58256768.897600003</v>
      </c>
      <c r="F22" s="1">
        <v>0.25</v>
      </c>
      <c r="G22" s="32">
        <f t="shared" si="5"/>
        <v>14564192.224400001</v>
      </c>
      <c r="H22" s="32">
        <v>38749593.657600015</v>
      </c>
      <c r="I22" s="1">
        <v>0.25</v>
      </c>
      <c r="J22" s="32">
        <f t="shared" si="2"/>
        <v>9687398.4144000039</v>
      </c>
      <c r="K22" s="28">
        <v>23356216.328600004</v>
      </c>
      <c r="L22" s="2">
        <v>0.25</v>
      </c>
      <c r="M22" s="28">
        <f t="shared" si="8"/>
        <v>5839054.0821500011</v>
      </c>
      <c r="N22" s="8"/>
      <c r="O22" s="9"/>
      <c r="P22" s="9"/>
      <c r="Q22" s="9"/>
      <c r="R22" s="10"/>
    </row>
    <row r="23" spans="1:18" ht="10.5">
      <c r="A23" s="7" t="s">
        <v>9</v>
      </c>
      <c r="B23" s="7">
        <v>30368301.080000002</v>
      </c>
      <c r="C23" s="1">
        <v>0.5</v>
      </c>
      <c r="D23" s="32">
        <f t="shared" si="7"/>
        <v>15184150.540000001</v>
      </c>
      <c r="E23" s="32">
        <v>30930179.260000002</v>
      </c>
      <c r="F23" s="1">
        <v>0.5</v>
      </c>
      <c r="G23" s="32">
        <f t="shared" si="5"/>
        <v>15465089.630000001</v>
      </c>
      <c r="H23" s="32">
        <v>30895179.260000002</v>
      </c>
      <c r="I23" s="1">
        <v>0.5</v>
      </c>
      <c r="J23" s="32">
        <f t="shared" si="2"/>
        <v>15447589.630000001</v>
      </c>
      <c r="K23" s="28">
        <v>10624144.260000002</v>
      </c>
      <c r="L23" s="2">
        <v>0.5</v>
      </c>
      <c r="M23" s="28">
        <f t="shared" si="8"/>
        <v>5312072.1300000008</v>
      </c>
      <c r="N23" s="8"/>
      <c r="O23" s="9"/>
      <c r="P23" s="9"/>
      <c r="Q23" s="9"/>
      <c r="R23" s="10"/>
    </row>
    <row r="24" spans="1:18" ht="10.5">
      <c r="A24" s="7" t="s">
        <v>10</v>
      </c>
      <c r="B24" s="7">
        <v>49009655.827200033</v>
      </c>
      <c r="C24" s="1">
        <v>1</v>
      </c>
      <c r="D24" s="32">
        <f t="shared" si="7"/>
        <v>49009655.827200033</v>
      </c>
      <c r="E24" s="32">
        <v>49179486.827199996</v>
      </c>
      <c r="F24" s="1">
        <v>1</v>
      </c>
      <c r="G24" s="32">
        <f t="shared" si="5"/>
        <v>49179486.827199996</v>
      </c>
      <c r="H24" s="32">
        <v>49159486.085099995</v>
      </c>
      <c r="I24" s="1">
        <v>1</v>
      </c>
      <c r="J24" s="32">
        <f t="shared" si="2"/>
        <v>49159486.085099995</v>
      </c>
      <c r="K24" s="28">
        <v>49159486.085100003</v>
      </c>
      <c r="L24" s="2">
        <v>1</v>
      </c>
      <c r="M24" s="28">
        <f t="shared" si="8"/>
        <v>49159486.085100003</v>
      </c>
      <c r="N24" s="8"/>
      <c r="O24" s="9"/>
      <c r="P24" s="9"/>
      <c r="Q24" s="9"/>
      <c r="R24" s="10"/>
    </row>
    <row r="25" spans="1:18" ht="10.5">
      <c r="A25" s="3" t="s">
        <v>15</v>
      </c>
      <c r="B25" s="14">
        <f>SUM(B20:B24)</f>
        <v>2548251692.6782994</v>
      </c>
      <c r="C25" s="15">
        <f t="shared" ref="C25:J25" si="9">SUM(C20:C24)</f>
        <v>1.81</v>
      </c>
      <c r="D25" s="26">
        <f t="shared" si="9"/>
        <v>96444898.706231028</v>
      </c>
      <c r="E25" s="26">
        <f t="shared" si="9"/>
        <v>2537218889.4480958</v>
      </c>
      <c r="F25" s="27">
        <f t="shared" si="9"/>
        <v>1.81</v>
      </c>
      <c r="G25" s="26">
        <f t="shared" si="9"/>
        <v>115571275.36131296</v>
      </c>
      <c r="H25" s="26">
        <f t="shared" si="9"/>
        <v>2550864332.6448026</v>
      </c>
      <c r="I25" s="27">
        <f t="shared" si="9"/>
        <v>1.81</v>
      </c>
      <c r="J25" s="26">
        <f t="shared" si="9"/>
        <v>105485892.38094503</v>
      </c>
      <c r="K25" s="30">
        <f>SUM(K20:K24)</f>
        <v>2686992040.0247011</v>
      </c>
      <c r="L25" s="34">
        <f t="shared" ref="L25:M25" si="10">SUM(L20:L24)</f>
        <v>1.81</v>
      </c>
      <c r="M25" s="30">
        <f t="shared" si="10"/>
        <v>91906916.516288012</v>
      </c>
      <c r="N25" s="11">
        <v>76650690.46588555</v>
      </c>
      <c r="O25" s="12">
        <f>N25-D25</f>
        <v>-19794208.240345478</v>
      </c>
      <c r="P25" s="12">
        <f>N25-G25</f>
        <v>-38920584.895427406</v>
      </c>
      <c r="Q25" s="12">
        <f>N25-J25</f>
        <v>-28835201.915059477</v>
      </c>
      <c r="R25" s="12">
        <f>N25-M25</f>
        <v>-15256226.050402462</v>
      </c>
    </row>
    <row r="26" spans="1:18" s="17" customFormat="1" ht="10.5">
      <c r="A26" s="14" t="s">
        <v>12</v>
      </c>
      <c r="B26" s="14"/>
      <c r="C26" s="15"/>
      <c r="D26" s="31">
        <f>D25/B25</f>
        <v>3.7847477540518829E-2</v>
      </c>
      <c r="E26" s="26"/>
      <c r="F26" s="27"/>
      <c r="G26" s="31">
        <f>G25/E25</f>
        <v>4.5550376375470075E-2</v>
      </c>
      <c r="H26" s="26"/>
      <c r="I26" s="27"/>
      <c r="J26" s="31">
        <f>J25/H25</f>
        <v>4.1352999856160325E-2</v>
      </c>
      <c r="K26" s="35"/>
      <c r="L26" s="36"/>
      <c r="M26" s="37">
        <f>M25/K25</f>
        <v>3.420438733992049E-2</v>
      </c>
      <c r="N26" s="8">
        <v>3.6891004023426772E-2</v>
      </c>
      <c r="O26" s="19">
        <f>N26-D26</f>
        <v>-9.5647351709205602E-4</v>
      </c>
      <c r="P26" s="19">
        <f>N26-G26</f>
        <v>-8.6593723520433027E-3</v>
      </c>
      <c r="Q26" s="19">
        <f>N26-J26</f>
        <v>-4.4619958327335521E-3</v>
      </c>
      <c r="R26" s="16">
        <f>N26-M26</f>
        <v>2.6866166835062821E-3</v>
      </c>
    </row>
    <row r="27" spans="1:18" ht="10.5">
      <c r="A27" s="3" t="s">
        <v>13</v>
      </c>
      <c r="B27" s="3"/>
      <c r="C27" s="4"/>
      <c r="D27" s="32"/>
      <c r="E27" s="32"/>
      <c r="F27" s="27"/>
      <c r="G27" s="32">
        <f t="shared" si="5"/>
        <v>0</v>
      </c>
      <c r="H27" s="32"/>
      <c r="I27" s="27"/>
      <c r="J27" s="32">
        <f t="shared" si="2"/>
        <v>0</v>
      </c>
      <c r="K27" s="32"/>
      <c r="L27" s="33"/>
      <c r="M27" s="32"/>
      <c r="N27" s="8"/>
      <c r="O27" s="9"/>
      <c r="P27" s="9"/>
      <c r="Q27" s="9"/>
      <c r="R27" s="10"/>
    </row>
    <row r="28" spans="1:18" s="17" customFormat="1" ht="10.5">
      <c r="A28" s="11" t="s">
        <v>17</v>
      </c>
      <c r="B28" s="3" t="s">
        <v>0</v>
      </c>
      <c r="C28" s="15"/>
      <c r="D28" s="26" t="s">
        <v>1</v>
      </c>
      <c r="E28" s="26" t="s">
        <v>2</v>
      </c>
      <c r="F28" s="27"/>
      <c r="G28" s="26" t="s">
        <v>1</v>
      </c>
      <c r="H28" s="26" t="s">
        <v>3</v>
      </c>
      <c r="I28" s="27"/>
      <c r="J28" s="26" t="s">
        <v>1</v>
      </c>
      <c r="K28" s="26" t="s">
        <v>4</v>
      </c>
      <c r="L28" s="27"/>
      <c r="M28" s="26" t="s">
        <v>1</v>
      </c>
      <c r="N28" s="8"/>
      <c r="O28" s="9"/>
      <c r="P28" s="9"/>
      <c r="Q28" s="9"/>
      <c r="R28" s="9"/>
    </row>
    <row r="29" spans="1:18" ht="10.5">
      <c r="A29" s="7" t="s">
        <v>6</v>
      </c>
      <c r="B29" s="7">
        <v>2377482914.2004027</v>
      </c>
      <c r="C29" s="1">
        <v>0.01</v>
      </c>
      <c r="D29" s="32">
        <f>B29*C29</f>
        <v>23774829.142004028</v>
      </c>
      <c r="E29" s="32">
        <v>1983056124.2457018</v>
      </c>
      <c r="F29" s="1">
        <v>0.01</v>
      </c>
      <c r="G29" s="32">
        <f t="shared" si="5"/>
        <v>19830561.242457017</v>
      </c>
      <c r="H29" s="32">
        <v>2123792882.9360013</v>
      </c>
      <c r="I29" s="1">
        <v>0.01</v>
      </c>
      <c r="J29" s="32">
        <f t="shared" si="2"/>
        <v>21237928.829360012</v>
      </c>
      <c r="K29" s="28">
        <v>2343219338.2814975</v>
      </c>
      <c r="L29" s="2">
        <v>0.01</v>
      </c>
      <c r="M29" s="28">
        <f>K29*L29</f>
        <v>23432193.382814974</v>
      </c>
      <c r="N29" s="8"/>
      <c r="O29" s="9"/>
      <c r="P29" s="9"/>
      <c r="Q29" s="9"/>
      <c r="R29" s="10"/>
    </row>
    <row r="30" spans="1:18" ht="10.5">
      <c r="A30" s="7" t="s">
        <v>7</v>
      </c>
      <c r="B30" s="7">
        <v>71692929.123700008</v>
      </c>
      <c r="C30" s="1">
        <v>0.05</v>
      </c>
      <c r="D30" s="32">
        <f t="shared" ref="D30:D33" si="11">B30*C30</f>
        <v>3584646.4561850005</v>
      </c>
      <c r="E30" s="32">
        <v>396122719.19939989</v>
      </c>
      <c r="F30" s="1">
        <v>0.05</v>
      </c>
      <c r="G30" s="32">
        <f t="shared" si="5"/>
        <v>19806135.959969994</v>
      </c>
      <c r="H30" s="32">
        <v>271627875.69510001</v>
      </c>
      <c r="I30" s="1">
        <v>0.05</v>
      </c>
      <c r="J30" s="32">
        <f t="shared" si="2"/>
        <v>13581393.784755001</v>
      </c>
      <c r="K30" s="29">
        <v>203031944.12530005</v>
      </c>
      <c r="L30" s="2">
        <v>0.05</v>
      </c>
      <c r="M30" s="28">
        <f t="shared" ref="M30:M33" si="12">K30*L30</f>
        <v>10151597.206265002</v>
      </c>
      <c r="N30" s="8"/>
      <c r="O30" s="9"/>
      <c r="P30" s="9"/>
      <c r="Q30" s="9"/>
      <c r="R30" s="10"/>
    </row>
    <row r="31" spans="1:18" ht="10.5">
      <c r="A31" s="7" t="s">
        <v>8</v>
      </c>
      <c r="B31" s="7">
        <v>74388185.738700002</v>
      </c>
      <c r="C31" s="1">
        <v>0.25</v>
      </c>
      <c r="D31" s="32">
        <f t="shared" si="11"/>
        <v>18597046.434675001</v>
      </c>
      <c r="E31" s="32">
        <v>117026125.64719994</v>
      </c>
      <c r="F31" s="1">
        <v>0.25</v>
      </c>
      <c r="G31" s="32">
        <f t="shared" si="5"/>
        <v>29256531.411799986</v>
      </c>
      <c r="H31" s="32">
        <v>96317676.402999938</v>
      </c>
      <c r="I31" s="1">
        <v>0.25</v>
      </c>
      <c r="J31" s="32">
        <f t="shared" si="2"/>
        <v>24079419.100749984</v>
      </c>
      <c r="K31" s="29">
        <v>86371996.208899975</v>
      </c>
      <c r="L31" s="2">
        <v>0.25</v>
      </c>
      <c r="M31" s="28">
        <f t="shared" si="12"/>
        <v>21592999.052224994</v>
      </c>
      <c r="N31" s="8"/>
      <c r="O31" s="9"/>
      <c r="P31" s="9"/>
      <c r="Q31" s="9"/>
      <c r="R31" s="10"/>
    </row>
    <row r="32" spans="1:18" ht="10.5">
      <c r="A32" s="7" t="s">
        <v>9</v>
      </c>
      <c r="B32" s="7">
        <v>8440852.4313999992</v>
      </c>
      <c r="C32" s="1">
        <v>0.5</v>
      </c>
      <c r="D32" s="32">
        <f t="shared" si="11"/>
        <v>4220426.2156999996</v>
      </c>
      <c r="E32" s="32">
        <v>25582173.89670001</v>
      </c>
      <c r="F32" s="1">
        <v>0.5</v>
      </c>
      <c r="G32" s="32">
        <f t="shared" si="5"/>
        <v>12791086.948350005</v>
      </c>
      <c r="H32" s="32">
        <v>25745314.796700008</v>
      </c>
      <c r="I32" s="1">
        <v>0.5</v>
      </c>
      <c r="J32" s="32">
        <f t="shared" si="2"/>
        <v>12872657.398350004</v>
      </c>
      <c r="K32" s="29">
        <v>25741673.896700006</v>
      </c>
      <c r="L32" s="2">
        <v>0.5</v>
      </c>
      <c r="M32" s="28">
        <f t="shared" si="12"/>
        <v>12870836.948350003</v>
      </c>
      <c r="N32" s="8"/>
      <c r="O32" s="9"/>
      <c r="P32" s="9"/>
      <c r="Q32" s="9"/>
      <c r="R32" s="10"/>
    </row>
    <row r="33" spans="1:18" ht="10.5">
      <c r="A33" s="7" t="s">
        <v>10</v>
      </c>
      <c r="B33" s="7">
        <v>36030136.734499998</v>
      </c>
      <c r="C33" s="1">
        <v>1</v>
      </c>
      <c r="D33" s="32">
        <f t="shared" si="11"/>
        <v>36030136.734499998</v>
      </c>
      <c r="E33" s="32">
        <v>36296797.169199981</v>
      </c>
      <c r="F33" s="1">
        <v>1</v>
      </c>
      <c r="G33" s="32">
        <f t="shared" si="5"/>
        <v>36296797.169199981</v>
      </c>
      <c r="H33" s="32">
        <v>36146797.169199981</v>
      </c>
      <c r="I33" s="1">
        <v>1</v>
      </c>
      <c r="J33" s="32">
        <f t="shared" si="2"/>
        <v>36146797.169199981</v>
      </c>
      <c r="K33" s="28">
        <v>35401312.469200008</v>
      </c>
      <c r="L33" s="2">
        <v>1</v>
      </c>
      <c r="M33" s="28">
        <f t="shared" si="12"/>
        <v>35401312.469200008</v>
      </c>
      <c r="N33" s="8"/>
      <c r="O33" s="9"/>
      <c r="P33" s="9"/>
      <c r="Q33" s="9"/>
      <c r="R33" s="10"/>
    </row>
    <row r="34" spans="1:18" ht="10.5">
      <c r="A34" s="3" t="s">
        <v>15</v>
      </c>
      <c r="B34" s="3">
        <f>SUM(B29:B33)</f>
        <v>2568035018.2287025</v>
      </c>
      <c r="C34" s="4">
        <f t="shared" ref="C34:J34" si="13">SUM(C29:C33)</f>
        <v>1.81</v>
      </c>
      <c r="D34" s="26">
        <f t="shared" si="13"/>
        <v>86207084.983064026</v>
      </c>
      <c r="E34" s="26">
        <f t="shared" si="13"/>
        <v>2558083940.1582017</v>
      </c>
      <c r="F34" s="27">
        <f t="shared" si="13"/>
        <v>1.81</v>
      </c>
      <c r="G34" s="26">
        <f t="shared" si="13"/>
        <v>117981112.73177698</v>
      </c>
      <c r="H34" s="26">
        <f t="shared" si="13"/>
        <v>2553630547.000001</v>
      </c>
      <c r="I34" s="27">
        <f t="shared" si="13"/>
        <v>1.81</v>
      </c>
      <c r="J34" s="26">
        <f t="shared" si="13"/>
        <v>107918196.28241497</v>
      </c>
      <c r="K34" s="30">
        <f>SUM(K29:K33)</f>
        <v>2693766264.9815974</v>
      </c>
      <c r="L34" s="34">
        <f t="shared" ref="L34:M34" si="14">SUM(L29:L33)</f>
        <v>1.81</v>
      </c>
      <c r="M34" s="30">
        <f t="shared" si="14"/>
        <v>103448939.05885497</v>
      </c>
      <c r="N34" s="11">
        <v>54898311.262015596</v>
      </c>
      <c r="O34" s="12">
        <f>N34-D34</f>
        <v>-31308773.72104843</v>
      </c>
      <c r="P34" s="12">
        <f>N34-G34</f>
        <v>-63082801.469761387</v>
      </c>
      <c r="Q34" s="12">
        <f>N34-J34</f>
        <v>-53019885.020399377</v>
      </c>
      <c r="R34" s="12">
        <f>N34-M34</f>
        <v>-48550627.796839371</v>
      </c>
    </row>
    <row r="35" spans="1:18" s="17" customFormat="1" ht="10.5">
      <c r="A35" s="14" t="s">
        <v>12</v>
      </c>
      <c r="B35" s="14"/>
      <c r="C35" s="15"/>
      <c r="D35" s="31">
        <f>D34/B34</f>
        <v>3.3569279379424194E-2</v>
      </c>
      <c r="E35" s="26"/>
      <c r="F35" s="27"/>
      <c r="G35" s="31">
        <f>G34/E34</f>
        <v>4.6120891843948082E-2</v>
      </c>
      <c r="H35" s="26"/>
      <c r="I35" s="27"/>
      <c r="J35" s="31">
        <f>J34/H34</f>
        <v>4.2260692882608648E-2</v>
      </c>
      <c r="K35" s="35"/>
      <c r="L35" s="36"/>
      <c r="M35" s="37">
        <f>M34/K34</f>
        <v>3.8403086564587921E-2</v>
      </c>
      <c r="N35" s="8">
        <v>2.8649146875060844E-2</v>
      </c>
      <c r="O35" s="19">
        <f>N35-D35</f>
        <v>-4.9201325043633504E-3</v>
      </c>
      <c r="P35" s="19">
        <f>N35-G35</f>
        <v>-1.7471744968887239E-2</v>
      </c>
      <c r="Q35" s="19">
        <f>N35-J35</f>
        <v>-1.3611546007547805E-2</v>
      </c>
      <c r="R35" s="16">
        <f>N35-M35</f>
        <v>-9.7539396895270775E-3</v>
      </c>
    </row>
    <row r="36" spans="1:18" ht="10.5">
      <c r="A36" s="3" t="s">
        <v>13</v>
      </c>
      <c r="B36" s="7"/>
      <c r="C36" s="18"/>
      <c r="D36" s="32">
        <f>B36*C36</f>
        <v>0</v>
      </c>
      <c r="E36" s="32"/>
      <c r="F36" s="33"/>
      <c r="G36" s="32">
        <f t="shared" si="5"/>
        <v>0</v>
      </c>
      <c r="H36" s="32"/>
      <c r="I36" s="33"/>
      <c r="J36" s="32">
        <f t="shared" si="2"/>
        <v>0</v>
      </c>
      <c r="K36" s="32"/>
      <c r="L36" s="33"/>
      <c r="M36" s="32"/>
      <c r="N36" s="8"/>
      <c r="O36" s="9"/>
      <c r="P36" s="9"/>
      <c r="Q36" s="9"/>
      <c r="R36" s="10"/>
    </row>
    <row r="37" spans="1:18" ht="10.5">
      <c r="A37" s="11" t="s">
        <v>18</v>
      </c>
      <c r="B37" s="3" t="s">
        <v>0</v>
      </c>
      <c r="C37" s="4"/>
      <c r="D37" s="26" t="s">
        <v>1</v>
      </c>
      <c r="E37" s="26" t="s">
        <v>2</v>
      </c>
      <c r="F37" s="27"/>
      <c r="G37" s="26" t="s">
        <v>1</v>
      </c>
      <c r="H37" s="26" t="s">
        <v>3</v>
      </c>
      <c r="I37" s="27"/>
      <c r="J37" s="26" t="s">
        <v>1</v>
      </c>
      <c r="K37" s="26" t="s">
        <v>4</v>
      </c>
      <c r="L37" s="27"/>
      <c r="M37" s="26" t="s">
        <v>1</v>
      </c>
      <c r="N37" s="8"/>
      <c r="O37" s="9"/>
      <c r="P37" s="9"/>
      <c r="Q37" s="9"/>
      <c r="R37" s="10"/>
    </row>
    <row r="38" spans="1:18" ht="10.5">
      <c r="A38" s="7" t="s">
        <v>6</v>
      </c>
      <c r="B38" s="7">
        <v>2360962053.9667978</v>
      </c>
      <c r="C38" s="1">
        <v>0.01</v>
      </c>
      <c r="D38" s="32">
        <f>B38*C38</f>
        <v>23609620.539667979</v>
      </c>
      <c r="E38" s="32">
        <v>2027907445.7228003</v>
      </c>
      <c r="F38" s="1">
        <v>0.01</v>
      </c>
      <c r="G38" s="32">
        <f t="shared" si="5"/>
        <v>20279074.457228001</v>
      </c>
      <c r="H38" s="32">
        <v>2159098923.9705977</v>
      </c>
      <c r="I38" s="1">
        <v>0.01</v>
      </c>
      <c r="J38" s="32">
        <f t="shared" si="2"/>
        <v>21590989.239705976</v>
      </c>
      <c r="K38" s="28">
        <v>2371462258.9259992</v>
      </c>
      <c r="L38" s="2">
        <v>0.01</v>
      </c>
      <c r="M38" s="28">
        <f>K38*L38</f>
        <v>23714622.589259993</v>
      </c>
      <c r="N38" s="8"/>
      <c r="O38" s="9"/>
      <c r="P38" s="9"/>
      <c r="Q38" s="9"/>
      <c r="R38" s="10"/>
    </row>
    <row r="39" spans="1:18" ht="10.5">
      <c r="A39" s="7" t="s">
        <v>7</v>
      </c>
      <c r="B39" s="7">
        <v>45294641.876199983</v>
      </c>
      <c r="C39" s="1">
        <v>0.05</v>
      </c>
      <c r="D39" s="32">
        <f t="shared" ref="D39:D42" si="15">B39*C39</f>
        <v>2264732.0938099991</v>
      </c>
      <c r="E39" s="32">
        <v>328519630.27040046</v>
      </c>
      <c r="F39" s="1">
        <v>0.05</v>
      </c>
      <c r="G39" s="32">
        <f t="shared" si="5"/>
        <v>16425981.513520025</v>
      </c>
      <c r="H39" s="32">
        <v>215516672.81059998</v>
      </c>
      <c r="I39" s="1">
        <v>0.05</v>
      </c>
      <c r="J39" s="32">
        <f t="shared" si="2"/>
        <v>10775833.64053</v>
      </c>
      <c r="K39" s="29">
        <v>154283125.98180008</v>
      </c>
      <c r="L39" s="2">
        <v>0.05</v>
      </c>
      <c r="M39" s="28">
        <f t="shared" ref="M39:M42" si="16">K39*L39</f>
        <v>7714156.2990900045</v>
      </c>
      <c r="N39" s="8"/>
      <c r="O39" s="9"/>
      <c r="P39" s="9"/>
      <c r="Q39" s="9"/>
      <c r="R39" s="10"/>
    </row>
    <row r="40" spans="1:18" ht="10.5">
      <c r="A40" s="7" t="s">
        <v>8</v>
      </c>
      <c r="B40" s="7">
        <v>76251935.709100023</v>
      </c>
      <c r="C40" s="1">
        <v>0.25</v>
      </c>
      <c r="D40" s="32">
        <f t="shared" si="15"/>
        <v>19062983.927275006</v>
      </c>
      <c r="E40" s="32">
        <v>105960715.17589994</v>
      </c>
      <c r="F40" s="1">
        <v>0.25</v>
      </c>
      <c r="G40" s="32">
        <f t="shared" si="5"/>
        <v>26490178.793974984</v>
      </c>
      <c r="H40" s="32">
        <v>77642587.74909997</v>
      </c>
      <c r="I40" s="1">
        <v>0.25</v>
      </c>
      <c r="J40" s="32">
        <f t="shared" si="2"/>
        <v>19410646.937274992</v>
      </c>
      <c r="K40" s="28">
        <v>73318405.185400009</v>
      </c>
      <c r="L40" s="2">
        <v>0.25</v>
      </c>
      <c r="M40" s="28">
        <f t="shared" si="16"/>
        <v>18329601.296350002</v>
      </c>
      <c r="N40" s="8"/>
      <c r="O40" s="9"/>
      <c r="P40" s="9"/>
      <c r="Q40" s="9"/>
      <c r="R40" s="10"/>
    </row>
    <row r="41" spans="1:18" ht="10.5">
      <c r="A41" s="7" t="s">
        <v>9</v>
      </c>
      <c r="B41" s="7">
        <v>7462028.841500001</v>
      </c>
      <c r="C41" s="1">
        <v>0.5</v>
      </c>
      <c r="D41" s="32">
        <f t="shared" si="15"/>
        <v>3731014.4207500005</v>
      </c>
      <c r="E41" s="32">
        <v>9804892.9814999998</v>
      </c>
      <c r="F41" s="1">
        <v>0.5</v>
      </c>
      <c r="G41" s="32">
        <f t="shared" si="5"/>
        <v>4902446.4907499999</v>
      </c>
      <c r="H41" s="32">
        <v>9997882.1514999997</v>
      </c>
      <c r="I41" s="1">
        <v>0.5</v>
      </c>
      <c r="J41" s="32">
        <f t="shared" si="2"/>
        <v>4998941.0757499998</v>
      </c>
      <c r="K41" s="29">
        <v>9991587.1514999997</v>
      </c>
      <c r="L41" s="2">
        <v>0.5</v>
      </c>
      <c r="M41" s="28">
        <f t="shared" si="16"/>
        <v>4995793.5757499998</v>
      </c>
      <c r="N41" s="8"/>
      <c r="O41" s="9"/>
      <c r="P41" s="9"/>
      <c r="Q41" s="9"/>
      <c r="R41" s="10"/>
    </row>
    <row r="42" spans="1:18" ht="10.5">
      <c r="A42" s="7" t="s">
        <v>10</v>
      </c>
      <c r="B42" s="7">
        <v>58094017.642400019</v>
      </c>
      <c r="C42" s="1">
        <v>1</v>
      </c>
      <c r="D42" s="32">
        <f t="shared" si="15"/>
        <v>58094017.642400019</v>
      </c>
      <c r="E42" s="32">
        <v>58315614.729100056</v>
      </c>
      <c r="F42" s="1">
        <v>1</v>
      </c>
      <c r="G42" s="32">
        <f t="shared" si="5"/>
        <v>58315614.729100056</v>
      </c>
      <c r="H42" s="32">
        <v>58304114.729100056</v>
      </c>
      <c r="I42" s="1">
        <v>1</v>
      </c>
      <c r="J42" s="32">
        <f t="shared" si="2"/>
        <v>58304114.729100056</v>
      </c>
      <c r="K42" s="29">
        <v>59260285.719099998</v>
      </c>
      <c r="L42" s="2">
        <v>1</v>
      </c>
      <c r="M42" s="28">
        <f t="shared" si="16"/>
        <v>59260285.719099998</v>
      </c>
      <c r="N42" s="8"/>
      <c r="O42" s="9"/>
      <c r="P42" s="9"/>
      <c r="Q42" s="9"/>
      <c r="R42" s="10"/>
    </row>
    <row r="43" spans="1:18" ht="10.5">
      <c r="A43" s="3" t="s">
        <v>15</v>
      </c>
      <c r="B43" s="14">
        <f>SUM(B38:B42)</f>
        <v>2548064678.0359979</v>
      </c>
      <c r="C43" s="15">
        <f t="shared" ref="C43:J43" si="17">SUM(C38:C42)</f>
        <v>1.81</v>
      </c>
      <c r="D43" s="26">
        <f t="shared" si="17"/>
        <v>106762368.62390301</v>
      </c>
      <c r="E43" s="26">
        <f t="shared" si="17"/>
        <v>2530508298.8797011</v>
      </c>
      <c r="F43" s="27">
        <f t="shared" si="17"/>
        <v>1.81</v>
      </c>
      <c r="G43" s="26">
        <f t="shared" si="17"/>
        <v>126413295.98457307</v>
      </c>
      <c r="H43" s="26">
        <f t="shared" si="17"/>
        <v>2520560181.4108977</v>
      </c>
      <c r="I43" s="27">
        <f t="shared" si="17"/>
        <v>1.81</v>
      </c>
      <c r="J43" s="26">
        <f t="shared" si="17"/>
        <v>115080525.62236103</v>
      </c>
      <c r="K43" s="30">
        <f>SUM(K38:K42)</f>
        <v>2668315662.9637995</v>
      </c>
      <c r="L43" s="34">
        <f t="shared" ref="L43:M43" si="18">SUM(L38:L42)</f>
        <v>1.81</v>
      </c>
      <c r="M43" s="30">
        <f t="shared" si="18"/>
        <v>114014459.47955</v>
      </c>
      <c r="N43" s="11">
        <v>82524670.045036167</v>
      </c>
      <c r="O43" s="12">
        <f>N43-D43</f>
        <v>-24237698.578866839</v>
      </c>
      <c r="P43" s="12">
        <f>N43-G43</f>
        <v>-43888625.939536899</v>
      </c>
      <c r="Q43" s="12">
        <f>N43-J43</f>
        <v>-32555855.577324867</v>
      </c>
      <c r="R43" s="12">
        <f>N43-M43</f>
        <v>-31489789.434513837</v>
      </c>
    </row>
    <row r="44" spans="1:18" s="17" customFormat="1" ht="10.5">
      <c r="A44" s="20" t="s">
        <v>12</v>
      </c>
      <c r="B44" s="21"/>
      <c r="C44" s="15"/>
      <c r="D44" s="31">
        <f>D43/B43</f>
        <v>4.1899395075871274E-2</v>
      </c>
      <c r="E44" s="44"/>
      <c r="F44" s="27"/>
      <c r="G44" s="31">
        <f>G43/E43</f>
        <v>4.9955693107403908E-2</v>
      </c>
      <c r="H44" s="44"/>
      <c r="I44" s="27"/>
      <c r="J44" s="31">
        <f>J43/H43</f>
        <v>4.5656726021095856E-2</v>
      </c>
      <c r="K44" s="38"/>
      <c r="L44" s="34"/>
      <c r="M44" s="37">
        <f>M43/K43</f>
        <v>4.2728999818900666E-2</v>
      </c>
      <c r="N44" s="8">
        <v>0.04</v>
      </c>
      <c r="O44" s="19">
        <f>N44-D44</f>
        <v>-1.8993950758712727E-3</v>
      </c>
      <c r="P44" s="19">
        <f>N44-G44</f>
        <v>-9.9556931074039068E-3</v>
      </c>
      <c r="Q44" s="19">
        <f>N44-J44</f>
        <v>-5.656726021095855E-3</v>
      </c>
      <c r="R44" s="16">
        <f>N44-M44</f>
        <v>-2.7289998189006653E-3</v>
      </c>
    </row>
    <row r="45" spans="1:18" ht="10.5">
      <c r="A45" s="20"/>
      <c r="B45" s="22"/>
      <c r="C45" s="18"/>
      <c r="D45" s="45"/>
      <c r="E45" s="44"/>
      <c r="F45" s="33"/>
      <c r="G45" s="44"/>
      <c r="H45" s="45"/>
      <c r="I45" s="33"/>
      <c r="J45" s="39"/>
      <c r="K45" s="39"/>
      <c r="L45" s="33"/>
      <c r="M45" s="39"/>
      <c r="N45" s="8"/>
      <c r="O45" s="9"/>
      <c r="P45" s="9"/>
      <c r="Q45" s="9"/>
      <c r="R45" s="10"/>
    </row>
    <row r="48" spans="1:18">
      <c r="M48" s="42">
        <v>375000000</v>
      </c>
    </row>
    <row r="49" spans="4:13" s="17" customFormat="1" ht="10.5">
      <c r="D49" s="46"/>
      <c r="E49" s="46"/>
      <c r="F49" s="43"/>
      <c r="G49" s="43" t="s">
        <v>19</v>
      </c>
      <c r="H49" s="43" t="s">
        <v>20</v>
      </c>
      <c r="I49" s="43"/>
      <c r="J49" s="43"/>
      <c r="K49" s="43"/>
      <c r="L49" s="27"/>
      <c r="M49" s="43"/>
    </row>
    <row r="50" spans="4:13">
      <c r="F50" s="32" t="s">
        <v>6</v>
      </c>
      <c r="G50" s="45">
        <v>9936918667.4687691</v>
      </c>
      <c r="H50" s="39"/>
      <c r="I50" s="23">
        <f>G50-H50+H55</f>
        <v>10549951640.895868</v>
      </c>
      <c r="J50" s="1">
        <v>0.01</v>
      </c>
      <c r="K50" s="32">
        <f>I50*J50</f>
        <v>105499516.40895869</v>
      </c>
      <c r="L50" s="39"/>
      <c r="M50" s="33"/>
    </row>
    <row r="51" spans="4:13">
      <c r="F51" s="32" t="s">
        <v>7</v>
      </c>
      <c r="G51" s="45">
        <v>678625393.79520011</v>
      </c>
      <c r="H51" s="45">
        <v>437588245.52780008</v>
      </c>
      <c r="I51" s="23">
        <f t="shared" ref="I51:I55" si="19">G51-H51</f>
        <v>241037148.26740003</v>
      </c>
      <c r="J51" s="1">
        <v>0.05</v>
      </c>
      <c r="K51" s="32">
        <f t="shared" ref="K51:K54" si="20">I51*J51</f>
        <v>12051857.413370002</v>
      </c>
      <c r="L51" s="39"/>
      <c r="M51" s="33"/>
    </row>
    <row r="52" spans="4:13">
      <c r="F52" s="32" t="s">
        <v>8</v>
      </c>
      <c r="G52" s="45">
        <v>291485110.55060005</v>
      </c>
      <c r="H52" s="45">
        <v>148744624.93679994</v>
      </c>
      <c r="I52" s="23">
        <f t="shared" si="19"/>
        <v>142740485.61380011</v>
      </c>
      <c r="J52" s="1">
        <v>0.25</v>
      </c>
      <c r="K52" s="32">
        <f t="shared" si="20"/>
        <v>35685121.403450027</v>
      </c>
      <c r="L52" s="39"/>
      <c r="M52" s="33"/>
    </row>
    <row r="53" spans="4:13">
      <c r="F53" s="32" t="s">
        <v>9</v>
      </c>
      <c r="G53" s="45">
        <v>55062105.604699984</v>
      </c>
      <c r="H53" s="45">
        <v>23692156.456</v>
      </c>
      <c r="I53" s="23">
        <f t="shared" si="19"/>
        <v>31369949.148699984</v>
      </c>
      <c r="J53" s="1">
        <v>0.5</v>
      </c>
      <c r="K53" s="32">
        <f t="shared" si="20"/>
        <v>15684974.574349992</v>
      </c>
      <c r="L53" s="39"/>
      <c r="M53" s="33"/>
    </row>
    <row r="54" spans="4:13">
      <c r="F54" s="32" t="s">
        <v>10</v>
      </c>
      <c r="G54" s="45">
        <v>235224380.48170033</v>
      </c>
      <c r="H54" s="45">
        <v>3007946.5065000001</v>
      </c>
      <c r="I54" s="23">
        <f t="shared" si="19"/>
        <v>232216433.97520033</v>
      </c>
      <c r="J54" s="1">
        <v>1</v>
      </c>
      <c r="K54" s="32">
        <f t="shared" si="20"/>
        <v>232216433.97520033</v>
      </c>
      <c r="L54" s="39"/>
      <c r="M54" s="33"/>
    </row>
    <row r="55" spans="4:13" s="17" customFormat="1" ht="10.5">
      <c r="D55" s="46"/>
      <c r="E55" s="46"/>
      <c r="F55" s="26" t="s">
        <v>15</v>
      </c>
      <c r="G55" s="44">
        <v>11197315657.90098</v>
      </c>
      <c r="H55" s="44">
        <f>SUM(H51:H54)</f>
        <v>613032973.42710006</v>
      </c>
      <c r="I55" s="24">
        <f t="shared" si="19"/>
        <v>10584282684.473881</v>
      </c>
      <c r="J55" s="43"/>
      <c r="K55" s="44">
        <f t="shared" ref="K55" si="21">SUM(K51:K54)</f>
        <v>295638387.36637032</v>
      </c>
      <c r="L55" s="43"/>
      <c r="M55" s="27"/>
    </row>
    <row r="56" spans="4:13" s="17" customFormat="1" ht="10.5">
      <c r="D56" s="46"/>
      <c r="E56" s="46"/>
      <c r="F56" s="43"/>
      <c r="G56" s="43"/>
      <c r="H56" s="43"/>
      <c r="I56" s="24">
        <f>I52+I53+I54</f>
        <v>406326868.73770046</v>
      </c>
      <c r="J56" s="47"/>
      <c r="K56" s="43"/>
      <c r="L56" s="27" t="s">
        <v>21</v>
      </c>
      <c r="M56" s="24">
        <f>I56-M48</f>
        <v>31326868.737700462</v>
      </c>
    </row>
    <row r="58" spans="4:13">
      <c r="I58" s="48">
        <v>468927167.28614807</v>
      </c>
    </row>
    <row r="60" spans="4:13">
      <c r="I60" s="49">
        <f>I58-I56</f>
        <v>62600298.548447609</v>
      </c>
    </row>
    <row r="62" spans="4:13">
      <c r="I62" s="49">
        <f>(I58*100%)/I56</f>
        <v>1.1540638913270058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8" sqref="D8"/>
    </sheetView>
  </sheetViews>
  <sheetFormatPr defaultRowHeight="14.5"/>
  <cols>
    <col min="1" max="1" width="10.81640625" bestFit="1" customWidth="1"/>
    <col min="2" max="2" width="18.1796875" bestFit="1" customWidth="1"/>
    <col min="3" max="3" width="12.90625" bestFit="1" customWidth="1"/>
    <col min="4" max="4" width="26.54296875" bestFit="1" customWidth="1"/>
    <col min="5" max="5" width="13.08984375" bestFit="1" customWidth="1"/>
    <col min="6" max="6" width="16.7265625" bestFit="1" customWidth="1"/>
    <col min="7" max="7" width="22.7265625" bestFit="1" customWidth="1"/>
  </cols>
  <sheetData>
    <row r="1" spans="1:7">
      <c r="A1" s="50" t="s">
        <v>26</v>
      </c>
      <c r="B1" s="50" t="s">
        <v>27</v>
      </c>
      <c r="C1" s="51" t="s">
        <v>28</v>
      </c>
      <c r="D1" s="50" t="s">
        <v>29</v>
      </c>
      <c r="E1" s="52" t="s">
        <v>30</v>
      </c>
      <c r="F1" s="52" t="s">
        <v>31</v>
      </c>
      <c r="G1" s="53" t="s">
        <v>32</v>
      </c>
    </row>
    <row r="2" spans="1:7">
      <c r="A2" s="54" t="s">
        <v>33</v>
      </c>
      <c r="B2" s="54" t="s">
        <v>34</v>
      </c>
      <c r="C2" s="55" t="s">
        <v>35</v>
      </c>
      <c r="D2" s="54" t="s">
        <v>36</v>
      </c>
      <c r="E2" s="56">
        <v>3592722.13</v>
      </c>
      <c r="F2" s="56">
        <v>3604112.08</v>
      </c>
      <c r="G2" s="57" t="s">
        <v>18</v>
      </c>
    </row>
    <row r="3" spans="1:7">
      <c r="A3" s="58" t="s">
        <v>37</v>
      </c>
      <c r="B3" s="58" t="s">
        <v>34</v>
      </c>
      <c r="C3" s="59" t="s">
        <v>38</v>
      </c>
      <c r="D3" s="58" t="s">
        <v>39</v>
      </c>
      <c r="E3" s="60">
        <v>3300000</v>
      </c>
      <c r="F3" s="60">
        <v>3300000</v>
      </c>
      <c r="G3" s="61" t="s">
        <v>14</v>
      </c>
    </row>
    <row r="4" spans="1:7">
      <c r="A4" s="54" t="s">
        <v>40</v>
      </c>
      <c r="B4" s="54" t="s">
        <v>34</v>
      </c>
      <c r="C4" s="55" t="s">
        <v>41</v>
      </c>
      <c r="D4" s="54" t="s">
        <v>42</v>
      </c>
      <c r="E4" s="56">
        <v>2701730</v>
      </c>
      <c r="F4" s="56">
        <v>2701730</v>
      </c>
      <c r="G4" s="57" t="s">
        <v>14</v>
      </c>
    </row>
    <row r="5" spans="1:7">
      <c r="A5" s="58" t="s">
        <v>43</v>
      </c>
      <c r="B5" s="58" t="s">
        <v>34</v>
      </c>
      <c r="C5" s="59" t="s">
        <v>44</v>
      </c>
      <c r="D5" s="58" t="s">
        <v>45</v>
      </c>
      <c r="E5" s="60">
        <v>2120000</v>
      </c>
      <c r="F5" s="60">
        <v>2120000</v>
      </c>
      <c r="G5" s="61" t="s">
        <v>16</v>
      </c>
    </row>
    <row r="6" spans="1:7">
      <c r="A6" s="54" t="s">
        <v>46</v>
      </c>
      <c r="B6" s="54" t="s">
        <v>47</v>
      </c>
      <c r="C6" s="55" t="s">
        <v>48</v>
      </c>
      <c r="D6" s="54" t="s">
        <v>49</v>
      </c>
      <c r="E6" s="56">
        <v>754262.61</v>
      </c>
      <c r="F6" s="56">
        <v>788773.65</v>
      </c>
      <c r="G6" s="57" t="s">
        <v>17</v>
      </c>
    </row>
    <row r="7" spans="1:7">
      <c r="A7" s="58" t="s">
        <v>50</v>
      </c>
      <c r="B7" s="58" t="s">
        <v>51</v>
      </c>
      <c r="C7" s="59" t="s">
        <v>52</v>
      </c>
      <c r="D7" s="58" t="s">
        <v>53</v>
      </c>
      <c r="E7" s="60">
        <v>5591.77</v>
      </c>
      <c r="F7" s="60">
        <v>5591.77</v>
      </c>
      <c r="G7" s="61" t="s">
        <v>18</v>
      </c>
    </row>
    <row r="8" spans="1:7">
      <c r="A8" s="54" t="s">
        <v>54</v>
      </c>
      <c r="B8" s="54" t="s">
        <v>55</v>
      </c>
      <c r="C8" s="55" t="s">
        <v>56</v>
      </c>
      <c r="D8" s="54" t="s">
        <v>57</v>
      </c>
      <c r="E8" s="56">
        <v>1645584.16</v>
      </c>
      <c r="F8" s="56">
        <v>1645584.16</v>
      </c>
      <c r="G8" s="57" t="s">
        <v>18</v>
      </c>
    </row>
    <row r="9" spans="1:7">
      <c r="A9" s="58" t="s">
        <v>58</v>
      </c>
      <c r="B9" s="58" t="s">
        <v>55</v>
      </c>
      <c r="C9" s="59" t="s">
        <v>59</v>
      </c>
      <c r="D9" s="58" t="s">
        <v>60</v>
      </c>
      <c r="E9" s="60">
        <v>903461.55</v>
      </c>
      <c r="F9" s="60">
        <v>903461.55</v>
      </c>
      <c r="G9" s="61" t="s">
        <v>18</v>
      </c>
    </row>
    <row r="10" spans="1:7">
      <c r="A10" s="54" t="s">
        <v>61</v>
      </c>
      <c r="B10" s="54" t="s">
        <v>55</v>
      </c>
      <c r="C10" s="55" t="s">
        <v>62</v>
      </c>
      <c r="D10" s="54" t="s">
        <v>63</v>
      </c>
      <c r="E10" s="56">
        <v>872943.07</v>
      </c>
      <c r="F10" s="56">
        <v>872943.07</v>
      </c>
      <c r="G10" s="57" t="s">
        <v>16</v>
      </c>
    </row>
    <row r="11" spans="1:7">
      <c r="A11" s="58" t="s">
        <v>64</v>
      </c>
      <c r="B11" s="58" t="s">
        <v>55</v>
      </c>
      <c r="C11" s="59" t="s">
        <v>65</v>
      </c>
      <c r="D11" s="58" t="s">
        <v>66</v>
      </c>
      <c r="E11" s="60">
        <v>773054.57</v>
      </c>
      <c r="F11" s="60">
        <v>773054.57</v>
      </c>
      <c r="G11" s="6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</vt:lpstr>
      <vt:lpstr>account allocation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Ayoti Mutekwa</dc:creator>
  <cp:lastModifiedBy>Nancy Ayoti Mutekwa</cp:lastModifiedBy>
  <dcterms:created xsi:type="dcterms:W3CDTF">2025-09-23T11:02:47Z</dcterms:created>
  <dcterms:modified xsi:type="dcterms:W3CDTF">2025-09-23T11:13:15Z</dcterms:modified>
</cp:coreProperties>
</file>