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frickeb_ufl_edu/Documents/"/>
    </mc:Choice>
  </mc:AlternateContent>
  <xr:revisionPtr revIDLastSave="0" documentId="8_{9B0F957D-1DF8-4D27-9BA9-DE6B1E02AB7B}" xr6:coauthVersionLast="47" xr6:coauthVersionMax="47" xr10:uidLastSave="{00000000-0000-0000-0000-000000000000}"/>
  <bookViews>
    <workbookView xWindow="-108" yWindow="-108" windowWidth="23256" windowHeight="12456" xr2:uid="{9E19A101-16BF-489C-A409-25492458AD83}"/>
  </bookViews>
  <sheets>
    <sheet name="Sheet1" sheetId="1" r:id="rId1"/>
    <sheet name="Data sent - And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3" i="1" l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82" i="1"/>
  <c r="Q82" i="1" s="1"/>
  <c r="H23" i="1"/>
  <c r="A23" i="1"/>
  <c r="H39" i="1"/>
  <c r="P23" i="1"/>
  <c r="Q23" i="1" s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0" i="1"/>
  <c r="H29" i="1"/>
  <c r="H28" i="1"/>
  <c r="H38" i="1"/>
  <c r="H37" i="1"/>
  <c r="H25" i="1"/>
  <c r="H24" i="1"/>
  <c r="H36" i="1"/>
  <c r="H35" i="1"/>
  <c r="H34" i="1"/>
  <c r="H33" i="1"/>
  <c r="H32" i="1"/>
  <c r="H26" i="1"/>
  <c r="H27" i="1"/>
  <c r="H31" i="1"/>
  <c r="H22" i="1"/>
  <c r="H21" i="1"/>
  <c r="H20" i="1"/>
  <c r="H19" i="1"/>
  <c r="H18" i="1"/>
  <c r="H17" i="1"/>
  <c r="H16" i="1"/>
  <c r="H15" i="1"/>
  <c r="H14" i="1"/>
  <c r="H13" i="1"/>
  <c r="H12" i="1"/>
  <c r="H4" i="1"/>
  <c r="H3" i="1"/>
  <c r="H2" i="1"/>
  <c r="H8" i="1"/>
  <c r="H7" i="1"/>
  <c r="H6" i="1"/>
  <c r="H5" i="1"/>
  <c r="H11" i="1"/>
  <c r="H10" i="1"/>
  <c r="H9" i="1"/>
  <c r="I22" i="1"/>
  <c r="I21" i="1"/>
  <c r="I20" i="1"/>
  <c r="I19" i="1"/>
  <c r="I18" i="1"/>
  <c r="I17" i="1"/>
  <c r="I16" i="1"/>
  <c r="I15" i="1"/>
  <c r="I14" i="1"/>
  <c r="I13" i="1"/>
  <c r="I12" i="1"/>
  <c r="A30" i="1"/>
  <c r="A28" i="1"/>
  <c r="A29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22" i="1"/>
  <c r="A21" i="1"/>
  <c r="A20" i="1"/>
  <c r="A19" i="1"/>
  <c r="A18" i="1"/>
  <c r="A17" i="1"/>
  <c r="A16" i="1"/>
  <c r="A15" i="1"/>
  <c r="A14" i="1"/>
  <c r="A13" i="1"/>
  <c r="A12" i="1"/>
  <c r="A4" i="1"/>
  <c r="A3" i="1"/>
  <c r="A2" i="1"/>
  <c r="A8" i="1"/>
  <c r="A7" i="1"/>
  <c r="A6" i="1"/>
  <c r="A5" i="1"/>
  <c r="A38" i="1"/>
  <c r="A37" i="1"/>
  <c r="A25" i="1"/>
  <c r="A24" i="1"/>
  <c r="A11" i="1"/>
  <c r="A10" i="1"/>
  <c r="A9" i="1"/>
  <c r="A36" i="1"/>
  <c r="A35" i="1"/>
  <c r="A34" i="1"/>
  <c r="A33" i="1"/>
  <c r="A32" i="1"/>
  <c r="A26" i="1"/>
  <c r="A27" i="1"/>
  <c r="A31" i="1"/>
  <c r="P6" i="1"/>
  <c r="Q6" i="1" s="1"/>
  <c r="P7" i="1"/>
  <c r="Q7" i="1" s="1"/>
  <c r="P8" i="1"/>
  <c r="Q8" i="1" s="1"/>
  <c r="P2" i="1"/>
  <c r="Q2" i="1" s="1"/>
  <c r="P3" i="1"/>
  <c r="Q3" i="1" s="1"/>
  <c r="P4" i="1"/>
  <c r="Q4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31" i="1"/>
  <c r="Q31" i="1" s="1"/>
  <c r="P29" i="1"/>
  <c r="Q29" i="1" s="1"/>
  <c r="P30" i="1"/>
  <c r="Q30" i="1" s="1"/>
  <c r="P27" i="1"/>
  <c r="Q27" i="1" s="1"/>
  <c r="P26" i="1"/>
  <c r="Q26" i="1" s="1"/>
  <c r="P32" i="1"/>
  <c r="Q32" i="1" s="1"/>
  <c r="P33" i="1"/>
  <c r="Q33" i="1" s="1"/>
  <c r="P34" i="1"/>
  <c r="Q34" i="1" s="1"/>
  <c r="P35" i="1"/>
  <c r="Q35" i="1" s="1"/>
  <c r="P36" i="1"/>
  <c r="Q36" i="1" s="1"/>
  <c r="P9" i="1"/>
  <c r="Q9" i="1" s="1"/>
  <c r="P10" i="1"/>
  <c r="Q10" i="1" s="1"/>
  <c r="P11" i="1"/>
  <c r="Q11" i="1" s="1"/>
  <c r="P24" i="1"/>
  <c r="Q24" i="1" s="1"/>
  <c r="P25" i="1"/>
  <c r="Q25" i="1" s="1"/>
  <c r="P37" i="1"/>
  <c r="Q37" i="1" s="1"/>
  <c r="P38" i="1"/>
  <c r="Q38" i="1" s="1"/>
  <c r="P5" i="1"/>
  <c r="Q5" i="1" s="1"/>
  <c r="P28" i="1"/>
  <c r="Q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tc={97D7AC6A-8CFA-4E88-8E48-2C370886E4AA}</author>
    <author>tc={D13D0EA0-B1A4-4C48-A99C-D42B8BD8E607}</author>
    <author>tc={4A69393A-24FD-477E-95B2-19AF357C188F}</author>
    <author>tc={50A96E46-4095-4F23-AA6F-EF1632139E45}</author>
    <author>tc={ED5A39DB-C304-4BDA-B129-68F581B9184B}</author>
    <author>tc={B38264A3-2D03-466C-8B4F-9C8067D510B7}</author>
    <author>tc={32A8DB17-4130-4E6D-A1EF-827D545E277F}</author>
    <author>tc={99C6CA5E-200C-44F8-AC71-C89FE66ADEF5}</author>
    <author>tc={2EF2B8BE-1473-4DDD-A4E1-476B61161DBD}</author>
    <author>tc={9C421E4A-9B74-4721-B716-4EA337D113E7}</author>
  </authors>
  <commentList>
    <comment ref="G1" authorId="0" shapeId="0" xr:uid="{97D7AC6A-8CFA-4E88-8E48-2C370886E4A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the tag have mass, wing chord, etc.?</t>
      </text>
    </comment>
    <comment ref="K1" authorId="1" shapeId="0" xr:uid="{D13D0EA0-B1A4-4C48-A99C-D42B8BD8E607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Partial skeleton, netted, etc.</t>
      </text>
    </comment>
    <comment ref="N1" authorId="2" shapeId="0" xr:uid="{4A69393A-24FD-477E-95B2-19AF357C188F}">
      <text>
        <t>[Threaded comment]
Your version of Excel allows you to read this threaded comment; however, any edits to it will get removed if the file is opened in a newer version of Excel. Learn more: https://go.microsoft.com/fwlink/?linkid=870924
Comment:
    Wing length (Lw) is the distance from carpal joint to the tip of the longest primary feather</t>
      </text>
    </comment>
    <comment ref="O1" authorId="3" shapeId="0" xr:uid="{50A96E46-4095-4F23-AA6F-EF1632139E4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length (Sl) is the distance from carpal joint to the tip of the first secondary feather</t>
      </text>
    </comment>
    <comment ref="P1" authorId="4" shapeId="0" xr:uid="{ED5A39DB-C304-4BDA-B129-68F581B9184B}">
      <text>
        <t>[Threaded comment]
Your version of Excel allows you to read this threaded comment; however, any edits to it will get removed if the file is opened in a newer version of Excel. Learn more: https://go.microsoft.com/fwlink/?linkid=870924
Comment:
    Kipp's distance (DK) is the difference between Lw and Sl.</t>
      </text>
    </comment>
    <comment ref="R1" authorId="5" shapeId="0" xr:uid="{B38264A3-2D03-466C-8B4F-9C8067D510B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articulation to second scale (pivot)</t>
      </text>
    </comment>
    <comment ref="S1" authorId="6" shapeId="0" xr:uid="{32A8DB17-4130-4E6D-A1EF-827D545E277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the back part of the caliper. From the base to the tip</t>
      </text>
    </comment>
    <comment ref="T1" authorId="7" shapeId="0" xr:uid="{99C6CA5E-200C-44F8-AC71-C89FE66ADEF5}">
      <text>
        <t>[Threaded comment]
Your version of Excel allows you to read this threaded comment; however, any edits to it will get removed if the file is opened in a newer version of Excel. Learn more: https://go.microsoft.com/fwlink/?linkid=870924
Comment:
    Width of the beak at the nares</t>
      </text>
    </comment>
    <comment ref="U1" authorId="8" shapeId="0" xr:uid="{2EF2B8BE-1473-4DDD-A4E1-476B61161D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at the nares distance</t>
      </text>
    </comment>
    <comment ref="V1" authorId="9" shapeId="0" xr:uid="{9C421E4A-9B74-4721-B716-4EA337D113E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Culmen (from base to tip)</t>
      </text>
    </comment>
  </commentList>
</comments>
</file>

<file path=xl/sharedStrings.xml><?xml version="1.0" encoding="utf-8"?>
<sst xmlns="http://schemas.openxmlformats.org/spreadsheetml/2006/main" count="1550" uniqueCount="298">
  <si>
    <t>Group</t>
  </si>
  <si>
    <t>Genus</t>
  </si>
  <si>
    <t>Species</t>
  </si>
  <si>
    <t>Subspecies</t>
  </si>
  <si>
    <t>Specimen ID</t>
  </si>
  <si>
    <t>Date</t>
  </si>
  <si>
    <t>Data</t>
  </si>
  <si>
    <t>Country</t>
  </si>
  <si>
    <t>Locality</t>
  </si>
  <si>
    <t>Elevation</t>
  </si>
  <si>
    <t>Other Info</t>
  </si>
  <si>
    <t>Sex</t>
  </si>
  <si>
    <t>Mass</t>
  </si>
  <si>
    <t>Wing.Length</t>
  </si>
  <si>
    <t>Secondary.Length</t>
  </si>
  <si>
    <t>Kipps_D</t>
  </si>
  <si>
    <t>HWI</t>
  </si>
  <si>
    <t>Tarsus.Length</t>
  </si>
  <si>
    <t>Tail.Length</t>
  </si>
  <si>
    <t>Beak.Width</t>
  </si>
  <si>
    <t>Beak.Depth</t>
  </si>
  <si>
    <t>Beak.Length_Culmen</t>
  </si>
  <si>
    <t>Measurer</t>
  </si>
  <si>
    <t>Coereba</t>
  </si>
  <si>
    <t>flaveola</t>
  </si>
  <si>
    <t>sharpei</t>
  </si>
  <si>
    <t>N</t>
  </si>
  <si>
    <t>Grand Cayman</t>
  </si>
  <si>
    <t>Brynn</t>
  </si>
  <si>
    <t xml:space="preserve">Cayman Brac BWI </t>
  </si>
  <si>
    <t>Newlands, Grand Cayman</t>
  </si>
  <si>
    <t>caboti</t>
  </si>
  <si>
    <t>Cozumel</t>
  </si>
  <si>
    <t>Mia</t>
  </si>
  <si>
    <t>na</t>
  </si>
  <si>
    <t>mexicana</t>
  </si>
  <si>
    <t>Y</t>
  </si>
  <si>
    <t>PANAMA: PROV. BOCAS DEL TORO; ISLA COLON; SMITHSONIAN TROPICAL RESEARCH INSTITUTE STATION</t>
  </si>
  <si>
    <t>Netted in scrubby grassy field</t>
  </si>
  <si>
    <t>F</t>
  </si>
  <si>
    <t>netted, scrub/mangrove edge</t>
  </si>
  <si>
    <t>M</t>
  </si>
  <si>
    <t>luteola</t>
  </si>
  <si>
    <t>46023</t>
  </si>
  <si>
    <t>caucae</t>
  </si>
  <si>
    <t>COLOMBIA: VALLE DEL CAUCA, CALI, NEAR</t>
  </si>
  <si>
    <t>1600m</t>
  </si>
  <si>
    <t>1700m</t>
  </si>
  <si>
    <t>Guatemala</t>
  </si>
  <si>
    <t>beak opened</t>
  </si>
  <si>
    <t>mexico: MIRADOR</t>
  </si>
  <si>
    <t xml:space="preserve">Oaxaca: LaCova </t>
  </si>
  <si>
    <t>1000m</t>
  </si>
  <si>
    <t>13/07/1949</t>
  </si>
  <si>
    <t xml:space="preserve">skele fragments </t>
  </si>
  <si>
    <t>25/07/1949</t>
  </si>
  <si>
    <t>pacifica</t>
  </si>
  <si>
    <t>18/10/2011</t>
  </si>
  <si>
    <t>Peru Depto. Plura Plov. Sullana Coto de Caze El Angolo 14km SE Fernandez 4 degrees 14.33'S 80 degrees 44.70'W</t>
  </si>
  <si>
    <t>854m</t>
  </si>
  <si>
    <t>netted, semideciduous forest, p skele</t>
  </si>
  <si>
    <t>magnirostris</t>
  </si>
  <si>
    <t>14/10/2010</t>
  </si>
  <si>
    <t>PERU: DEPTO. CAJAMARCA; PROV. JAEN; AREA DE CONSERVACION PRIVADA GOTAS DE AGUA</t>
  </si>
  <si>
    <t>17/10/2010</t>
  </si>
  <si>
    <t>18/10/2010</t>
  </si>
  <si>
    <t>21/10/2010</t>
  </si>
  <si>
    <t>PERU: DEPTO. AMAZONAS; PROV. CHACHAPOYAS; BALSAS</t>
  </si>
  <si>
    <t>56059</t>
  </si>
  <si>
    <t>barthomelica</t>
  </si>
  <si>
    <t>10193</t>
  </si>
  <si>
    <t>barbadensis</t>
  </si>
  <si>
    <t>bahamensis</t>
  </si>
  <si>
    <t>mia</t>
  </si>
  <si>
    <t>portoricensis</t>
  </si>
  <si>
    <t>bananivora</t>
  </si>
  <si>
    <t>Euphonia</t>
  </si>
  <si>
    <t>affinis</t>
  </si>
  <si>
    <t>jamaica</t>
  </si>
  <si>
    <t>chlorotica</t>
  </si>
  <si>
    <t>taczanowskii</t>
  </si>
  <si>
    <t>2400FT</t>
  </si>
  <si>
    <t>2600ft</t>
  </si>
  <si>
    <t>2600FT</t>
  </si>
  <si>
    <t>1900ft</t>
  </si>
  <si>
    <t>UFNUMB</t>
  </si>
  <si>
    <t>Weight</t>
  </si>
  <si>
    <t>State</t>
  </si>
  <si>
    <t>County</t>
  </si>
  <si>
    <t>Locale</t>
  </si>
  <si>
    <t>Date Collected (Day)</t>
  </si>
  <si>
    <t>Date Collected (Month)</t>
  </si>
  <si>
    <t>Date Collected (Year)</t>
  </si>
  <si>
    <t>Gonads</t>
  </si>
  <si>
    <t>Age</t>
  </si>
  <si>
    <t>Fat</t>
  </si>
  <si>
    <t>Remarks</t>
  </si>
  <si>
    <t>Wing_ch</t>
  </si>
  <si>
    <t>Tail</t>
  </si>
  <si>
    <t>Ex_culm</t>
  </si>
  <si>
    <t>Soft Parts</t>
  </si>
  <si>
    <t>COEREBA</t>
  </si>
  <si>
    <t>FLAVEOLA</t>
  </si>
  <si>
    <t>BAHAMAS</t>
  </si>
  <si>
    <t>NEW PROVIDENCE</t>
  </si>
  <si>
    <t>Island</t>
  </si>
  <si>
    <t>NASSAU, WEST NASSAU</t>
  </si>
  <si>
    <t>U</t>
  </si>
  <si>
    <t>GONADS NOT FOUND</t>
  </si>
  <si>
    <t>BURSA NOT FOIND</t>
  </si>
  <si>
    <t>DESSCIATED</t>
  </si>
  <si>
    <t>PANAMA</t>
  </si>
  <si>
    <t>Bocas Del Toro</t>
  </si>
  <si>
    <t>PUERTO RICO</t>
  </si>
  <si>
    <t>Puerto Rico, Laguna Cartagena</t>
  </si>
  <si>
    <t>BAHAMENSIS</t>
  </si>
  <si>
    <t>NASSAU</t>
  </si>
  <si>
    <t>ELEUTHERA</t>
  </si>
  <si>
    <t>N/A</t>
  </si>
  <si>
    <t>CONCEPTION ISLAND</t>
  </si>
  <si>
    <t>GRAND BAHAMA</t>
  </si>
  <si>
    <t>WEST END</t>
  </si>
  <si>
    <t>TESTES 1/2 MM</t>
  </si>
  <si>
    <t>JUVENILE </t>
  </si>
  <si>
    <t>OVARY 4.5 MM</t>
  </si>
  <si>
    <t>PROSPECT RIDGE</t>
  </si>
  <si>
    <t>TESTES PARTLY DECOMPOSED, 1.5 X 1 MM</t>
  </si>
  <si>
    <t>SKULL 100% OSS; NO BURSA</t>
  </si>
  <si>
    <t>TRACE FAT</t>
  </si>
  <si>
    <t>NASSAU; VILLAGE ROAD, BAHAMAS NATIONAL TRUST RETREAT</t>
  </si>
  <si>
    <t>OVARY 4 X 3 MM, DISSOLVING; OVIDUCT 1 MM WIDE, CONVOLUTED</t>
  </si>
  <si>
    <t>MODERATE FAT</t>
  </si>
  <si>
    <t>TURKS &amp; CAICOS ISLANDS</t>
  </si>
  <si>
    <t>MIDDLE CAICOS</t>
  </si>
  <si>
    <t>2.5 KM W CONCH BAR</t>
  </si>
  <si>
    <t>OVARY 3 X 2 MM, SMOOTH</t>
  </si>
  <si>
    <t>SKULL 0% OSS; BURSA NOT FOUND;</t>
  </si>
  <si>
    <t>IRIS DARK; BILL BLACK; TARSI &amp; TOES DARK GRAY; SOLES PALE GRAYISH YELLOW</t>
  </si>
  <si>
    <t>TESTES ORANGE, 2 X 1 MM</t>
  </si>
  <si>
    <t>JUVENILE ; SKULL 0% OSS; BURSA 3 X 2 MM;</t>
  </si>
  <si>
    <t>LIGHT FAT</t>
  </si>
  <si>
    <t>IRIS BROWN; BILL BLACK; TARSI &amp; TOES DARK GRAY; SOLES LIGHT GRAY</t>
  </si>
  <si>
    <t>BANANIVORA</t>
  </si>
  <si>
    <t>DOMINICAN REPUBLIC</t>
  </si>
  <si>
    <t>DIST. SANTO DOMINGO, GUERRA, CA 30 KM NE CIUDAD TRUJILLO,</t>
  </si>
  <si>
    <t>PROV. BARAHONA</t>
  </si>
  <si>
    <t>PARQUE NACIONAL MARTIN GARCIA</t>
  </si>
  <si>
    <t>TESTES PINK, 1 X 1 MM</t>
  </si>
  <si>
    <t>BURSA 3 X 3 MM; SKULL 0% OSS.</t>
  </si>
  <si>
    <t>IRIS  BROWN; BILL BLACK; TARSI &amp; TOES BLACK</t>
  </si>
  <si>
    <t>HAITI</t>
  </si>
  <si>
    <t>ILE DE LA GONAVE</t>
  </si>
  <si>
    <t>NAN CAFE</t>
  </si>
  <si>
    <t>TE 6 X 4 MM</t>
  </si>
  <si>
    <t>SUD</t>
  </si>
  <si>
    <t>PAILLANT</t>
  </si>
  <si>
    <t>BARBADENSIS</t>
  </si>
  <si>
    <t>BARBADOS</t>
  </si>
  <si>
    <t>ST. MICHAEL, BARBADOS MUSEUM GARDEN</t>
  </si>
  <si>
    <t>BARTHOMELICA</t>
  </si>
  <si>
    <t>DUTCH WEST INDIES</t>
  </si>
  <si>
    <t>ST. EUSTATIUS</t>
  </si>
  <si>
    <t>TESTIS 1.5 X 1 MM</t>
  </si>
  <si>
    <t>CABOTI</t>
  </si>
  <si>
    <t>MEXICO</t>
  </si>
  <si>
    <t>QUINTANA ROO</t>
  </si>
  <si>
    <t>COZUMEL</t>
  </si>
  <si>
    <t>CAUCAE</t>
  </si>
  <si>
    <t>COLOMBIA</t>
  </si>
  <si>
    <t>VALLE DEL CAUCA</t>
  </si>
  <si>
    <t>Mainland</t>
  </si>
  <si>
    <t>CALI, NEAR</t>
  </si>
  <si>
    <t>IRIS BLACK</t>
  </si>
  <si>
    <t>JAMAICA</t>
  </si>
  <si>
    <t>ST. JAMES PARISH</t>
  </si>
  <si>
    <t>MONTEGO BAY</t>
  </si>
  <si>
    <t>ST. CATHERINE PARISH</t>
  </si>
  <si>
    <t>WORTHY PARK</t>
  </si>
  <si>
    <t>ST. ANDREW PARISH</t>
  </si>
  <si>
    <t>KINGSTON</t>
  </si>
  <si>
    <t>LUTEOLA</t>
  </si>
  <si>
    <t>BOLIVAR</t>
  </si>
  <si>
    <t>CARTAGENA [PRESUMABLY: TAG READS "GRANADA, CARTHAGENA"]</t>
  </si>
  <si>
    <t>GUAJIRA</t>
  </si>
  <si>
    <t>NAZARETH</t>
  </si>
  <si>
    <t>TRINIDAD &amp; TOBAGO</t>
  </si>
  <si>
    <t>TRINIDAD</t>
  </si>
  <si>
    <t>SAINT GEORGE CO.</t>
  </si>
  <si>
    <t>ARIMA VALLEY</t>
  </si>
  <si>
    <t>ST. GEORGE CO.</t>
  </si>
  <si>
    <t>1.5 KM W SUMMIT MORNE BLEU</t>
  </si>
  <si>
    <t>OVARY 2 X 1 MM, SMOOTH; OVIDUCT MINUTE, STRAIGHT</t>
  </si>
  <si>
    <t>SKULL 5% OSS; BURSA 3 X 2 MM;</t>
  </si>
  <si>
    <t>NO FAT</t>
  </si>
  <si>
    <t>IRIS DARK BROWN; BILL BLACK; TARSI &amp; TOES DARK GRAY</t>
  </si>
  <si>
    <t>ST. ANDREW CO.</t>
  </si>
  <si>
    <t>ARIPO SAVANNAHS, 2 KM E CUMUTO</t>
  </si>
  <si>
    <t>TESTES CREAM, LEFT 8 X 5 MM, RIGHT 6 X 4 MM</t>
  </si>
  <si>
    <t>IRIS DARK BROWN; BILL BLACK; TARSI &amp; TOES DARK GRAY, SOLES YELLOWISH GRAY</t>
  </si>
  <si>
    <t>2 KM W MORNE BLEU</t>
  </si>
  <si>
    <t>OVARY 4 X 2 MM, OVA MINUTE; OVIDUCT 1.5 MM WIDE, CONVOLUTED</t>
  </si>
  <si>
    <t>NO BURSA; SKULL 100% OSS</t>
  </si>
  <si>
    <t>IRIS BROWN; BILL BLACK; TARSI &amp; TOES GRAY, SOLES GRAYISH YELLOW</t>
  </si>
  <si>
    <t>TOBAGO</t>
  </si>
  <si>
    <t>ST. PATRICK CO.</t>
  </si>
  <si>
    <t>CANOE BAY FOREST</t>
  </si>
  <si>
    <t>TESTES PALE RED, 1.5 X 1.5 MM</t>
  </si>
  <si>
    <t>HY; BURSA 3 X 2.5 MM; SKULL 5% OSS.</t>
  </si>
  <si>
    <t>IRIS DARK BROWN; BILL BLACK; TARSI &amp; TOES SLATE</t>
  </si>
  <si>
    <t>ST. JOHN CO.</t>
  </si>
  <si>
    <t>4.0 KM ENE BLOODY BAY RIVER BRIDGE</t>
  </si>
  <si>
    <t>OVARY 5 X 4 MM, LARGEST OVUM 1 X 1 MM; OVIDUCT 3 MM WIDE, CONVOLUTED</t>
  </si>
  <si>
    <t>NO BURSA; SKULL 100% OSS.</t>
  </si>
  <si>
    <t>IRIS BROWN; BILL BLACK; TARSI &amp; TOES GRAY, PADS ORANGE YELLOW</t>
  </si>
  <si>
    <t>OVARY 6 X 4 MM, OVA MINUTE; OVIDUCT 1.5 MM WIDE, CONVOLUTED</t>
  </si>
  <si>
    <t>IRIS BROWN; BILL BLACK; TARSI &amp; TOES GRAY</t>
  </si>
  <si>
    <t>ST. GEROGE CO.</t>
  </si>
  <si>
    <t>2.7 KM SW MORNE BLEU</t>
  </si>
  <si>
    <t>TESTES CREAM, 3 X 2.5 MM</t>
  </si>
  <si>
    <t>HY; BURSA 3 X 2 MM, SKULL 10% OSS.</t>
  </si>
  <si>
    <t>IRIS DARK BROWN; BILL BLACK; TARSI &amp; TOES GRAY</t>
  </si>
  <si>
    <t>TESTES CREAM, LEFT 2 X 2 MM, RIGHT 3 X 2 MM</t>
  </si>
  <si>
    <t>HY; BURSA NOT FOUND; SKULL 5 % OSS.</t>
  </si>
  <si>
    <t>ARIPO VALLEY, L'ORANGE ESTATE</t>
  </si>
  <si>
    <t>OVARY 4 X 4 MM, OVA MINUTE; OVIDUCT 1.5 MM WIDE, CONVOLUTED</t>
  </si>
  <si>
    <t>TESTES CREAM, 4 X 3 MM</t>
  </si>
  <si>
    <t>OVARY 3 X 2 MM, SMOOTH; OVIDUCT &lt; 1 MM WIDE, STRAIGHT</t>
  </si>
  <si>
    <t>HY; BURSA 5 X 5 MM; SKULL 15% OSS.</t>
  </si>
  <si>
    <t>IRIS DARK BROWN; BILL BLACK; TARSI &amp; TOES GRAY, SOLES GRAYISH YELLOW</t>
  </si>
  <si>
    <t>OVARY 4 X 3 MM, OVA &lt; 1 X 1 MM; OVIDUCT 2 MM WIDE, CONVOLUTED</t>
  </si>
  <si>
    <t>NO BURSA</t>
  </si>
  <si>
    <t>OVARY 3 X 2 MM, OVA MINUTE; OVIDUCT 2 MM WIDE, CONVOLUTED</t>
  </si>
  <si>
    <t>OVARY 5 X 3 MM, OVA MINUTE; OVIDUCT 1 MM WIDE, CONVOLUTED</t>
  </si>
  <si>
    <t>TESTES CREAM, LEFT 5 X 4 MM, RIGHT 4 X 4 MM</t>
  </si>
  <si>
    <t>OVARY 4 X 3 MM, OVA MINUTE; OVIDUCT 2 MM WIDE, CONVOLUTED</t>
  </si>
  <si>
    <t>IRIS BROWN; BILL DARK GRAY; TARSI &amp; TOES BLUISH SLATE GRAY</t>
  </si>
  <si>
    <t>TESTES CREAM, 1 X 1 MM</t>
  </si>
  <si>
    <t>HY; BURSA 6 X 3 MM; SKULL 10% OSS.</t>
  </si>
  <si>
    <t>TOBAGO FOREST RESERVE</t>
  </si>
  <si>
    <t>TESTES IVORY, LEFT 7 X 6 MM, RIGHT 6 X 5 MM</t>
  </si>
  <si>
    <t>NO BURSA; SKULL 90% OSS.</t>
  </si>
  <si>
    <t>OVARY 4 X 2 MM, OVA MINUTE; OVIDUCT 2 MM WIDE, CONVOLUTED</t>
  </si>
  <si>
    <t>TESTES CREAM, LEFT 9 X 5 MM, RIGHT 6 X 4 MM</t>
  </si>
  <si>
    <t>TESTES CREAM, 9 X 5MM</t>
  </si>
  <si>
    <t>TESTES CREAM, 7 X 4 MM</t>
  </si>
  <si>
    <t>NO BURSA; SKULL 85% OSS.</t>
  </si>
  <si>
    <t>TESTES 5 X 4 MM, CREAM</t>
  </si>
  <si>
    <t>IRIS DARK BROWN; BILL DARK GRAY; TARSI &amp; TOES GRAY</t>
  </si>
  <si>
    <t>OVARY 4 X 3 MM, SMOOTH; OVIDUCT MINUTE, STRAIGHT</t>
  </si>
  <si>
    <t>BURSA NOT FOUND; SKULL 10% OSS.</t>
  </si>
  <si>
    <t>MAGNIROSTRIS</t>
  </si>
  <si>
    <t>PERU</t>
  </si>
  <si>
    <t>DEPTO. AMAZONAS</t>
  </si>
  <si>
    <t>PROV. CHACHAPOYAS</t>
  </si>
  <si>
    <t>BALSAS</t>
  </si>
  <si>
    <t>TESTES PALE OLIVE, 1.5 X 1.5 MM</t>
  </si>
  <si>
    <t>NO BURSA; SKULL 10% OSS.</t>
  </si>
  <si>
    <t>TESTES CREAM, 1 X 1/2 MM</t>
  </si>
  <si>
    <t>HY; BURSA 4 X 2 MM; SKULL 5% OSS.</t>
  </si>
  <si>
    <t>DEPTO. CAJAMARCA</t>
  </si>
  <si>
    <t>PROV. JAEN</t>
  </si>
  <si>
    <t>AREA DE CONSERVACION PRIVADA GOTAS DE AGUA</t>
  </si>
  <si>
    <t>TESTES CREAM. LEFT 3 X 1 MM</t>
  </si>
  <si>
    <t>IRIS DARK BROWN; BILL BLACK; GAPE PINK; TARSI &amp; TOES GRAY</t>
  </si>
  <si>
    <t>OVARY 4 X 2 MM, OVA MINUTE; OVIDUCT NOT FOUND</t>
  </si>
  <si>
    <t>BURSA 3 X 2 MM</t>
  </si>
  <si>
    <t>OVARY 4 X 3 MM, LARGEST OVUM 1.5 X 1.5 MM; OVIDUCT 1 MM WIDE, CONVOLUTED</t>
  </si>
  <si>
    <t>BILL BLACK; TARSI &amp; TOES GRAY</t>
  </si>
  <si>
    <t>TESTES CREAM, 4 X 4 MM</t>
  </si>
  <si>
    <t>IRIS DARK BORWN; BILL BLACK; GAPE PINK; TARSI &amp; TOES GRAY</t>
  </si>
  <si>
    <t>MEXICANA</t>
  </si>
  <si>
    <t>GUATEMALA</t>
  </si>
  <si>
    <t>OAXACA</t>
  </si>
  <si>
    <t>LA COVA</t>
  </si>
  <si>
    <t>MIRADOR</t>
  </si>
  <si>
    <t>PROV. BOCAS DEL TORO</t>
  </si>
  <si>
    <t>ISLA COLON; SMITHSONIAN TROPICAL RESEARCH INSTITUTE STATION</t>
  </si>
  <si>
    <t>TESTES PALE GRAY, 1 X 1 MM</t>
  </si>
  <si>
    <t>HY; BURSA 3 X 2 MM; SKULL 10% OSS.</t>
  </si>
  <si>
    <t>IRIS DARK BROWN; BILL BLACK; TARSI &amp; TOES  GRAY</t>
  </si>
  <si>
    <t>OVARY 11 X 6 MM, LARGEST OVA 5 X 5 (1) &amp; 2 X 2 MM (2); OVIDUCT 5 MM WIDE, CONVOLUTED</t>
  </si>
  <si>
    <t>PACIFICA</t>
  </si>
  <si>
    <t>DEPTO. PIURA</t>
  </si>
  <si>
    <t>PROV. SULLANA</t>
  </si>
  <si>
    <t>COTO DE CAZA EL ANGOLO, QUEBRADA HUABAL, 14 KM SE FERNANDEZ</t>
  </si>
  <si>
    <t>TESTES 4 X 5 MM, CREAM</t>
  </si>
  <si>
    <t>IRIS BROWN; BILL, TARSI, TOES BLACK</t>
  </si>
  <si>
    <t>PORTORICENSIS</t>
  </si>
  <si>
    <t>Puerto Rico</t>
  </si>
  <si>
    <t>AGUADILLA, BORINQUEN</t>
  </si>
  <si>
    <t>SHARPEI</t>
  </si>
  <si>
    <t>CAYMAN ISLANDS</t>
  </si>
  <si>
    <t>GRAND CAYMAN</t>
  </si>
  <si>
    <t>TESTES 7 MM</t>
  </si>
  <si>
    <t>ADULT </t>
  </si>
  <si>
    <t>CAYMAN BRAC</t>
  </si>
  <si>
    <t>BUCCANEER'S INN</t>
  </si>
  <si>
    <t>IMMATURE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</si>
</sst>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icke, Brynn M." id="{41B870FC-489B-4698-A644-0D2CDB2459A6}" userId="S::frickeb@ufl.edu::187d977c-d151-47eb-b870-a92c7e0d5bf6" providerId="AD"/>
  <person displayName="Acevedo-Charry, Orlando" id="{FBE63A2B-72BE-474E-8925-1E8F7B0B1D61}" userId="S::oacevedocharry@ufl.edu::15771037-cf48-4f94-80f2-3fc8a51429c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10-16T18:57:38.07" personId="{41B870FC-489B-4698-A644-0D2CDB2459A6}" id="{97D7AC6A-8CFA-4E88-8E48-2C370886E4AA}">
    <text>Does the tag have mass, wing chord, etc.?</text>
  </threadedComment>
  <threadedComment ref="K1" dT="2024-10-16T18:57:56.73" personId="{41B870FC-489B-4698-A644-0D2CDB2459A6}" id="{D13D0EA0-B1A4-4C48-A99C-D42B8BD8E607}">
    <text>Partial skeleton, netted, etc.</text>
  </threadedComment>
  <threadedComment ref="N1" dT="2024-10-16T17:44:00.58" personId="{FBE63A2B-72BE-474E-8925-1E8F7B0B1D61}" id="{4A69393A-24FD-477E-95B2-19AF357C188F}">
    <text>Wing length (Lw) is the distance from carpal joint to the tip of the longest primary feather</text>
  </threadedComment>
  <threadedComment ref="O1" dT="2024-10-16T17:45:49.93" personId="{FBE63A2B-72BE-474E-8925-1E8F7B0B1D61}" id="{50A96E46-4095-4F23-AA6F-EF1632139E45}">
    <text>secondary length (Sl) is the distance from carpal joint to the tip of the first secondary feather</text>
  </threadedComment>
  <threadedComment ref="P1" dT="2024-10-16T17:46:32.49" personId="{FBE63A2B-72BE-474E-8925-1E8F7B0B1D61}" id="{ED5A39DB-C304-4BDA-B129-68F581B9184B}">
    <text>Kipp's distance (DK) is the difference between Lw and Sl.</text>
  </threadedComment>
  <threadedComment ref="R1" dT="2024-10-16T18:53:50.61" personId="{FBE63A2B-72BE-474E-8925-1E8F7B0B1D61}" id="{B38264A3-2D03-466C-8B4F-9C8067D510B7}">
    <text>From articulation to second scale (pivot)</text>
  </threadedComment>
  <threadedComment ref="S1" dT="2024-10-16T18:54:14.43" personId="{FBE63A2B-72BE-474E-8925-1E8F7B0B1D61}" id="{32A8DB17-4130-4E6D-A1EF-827D545E277F}">
    <text>With the back part of the caliper. From the base to the tip</text>
  </threadedComment>
  <threadedComment ref="T1" dT="2024-10-16T18:50:05.01" personId="{FBE63A2B-72BE-474E-8925-1E8F7B0B1D61}" id="{99C6CA5E-200C-44F8-AC71-C89FE66ADEF5}">
    <text>Width of the beak at the nares</text>
  </threadedComment>
  <threadedComment ref="U1" dT="2024-10-16T18:51:19.47" personId="{FBE63A2B-72BE-474E-8925-1E8F7B0B1D61}" id="{2EF2B8BE-1473-4DDD-A4E1-476B61161DBD}">
    <text>Also at the nares distance</text>
  </threadedComment>
  <threadedComment ref="V1" dT="2024-10-16T18:53:25.86" personId="{FBE63A2B-72BE-474E-8925-1E8F7B0B1D61}" id="{9C421E4A-9B74-4721-B716-4EA337D113E7}">
    <text>Total Culmen (from base to tip)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E554-892D-432A-A68D-BB557605D218}">
  <dimension ref="A1:W116"/>
  <sheetViews>
    <sheetView tabSelected="1" topLeftCell="D84" workbookViewId="0">
      <selection activeCell="R115" sqref="R115"/>
    </sheetView>
  </sheetViews>
  <sheetFormatPr defaultRowHeight="15" customHeight="1"/>
  <cols>
    <col min="3" max="3" width="11.5703125" customWidth="1"/>
    <col min="4" max="4" width="14.5703125" customWidth="1"/>
    <col min="5" max="6" width="11.28515625" customWidth="1"/>
    <col min="8" max="8" width="19.42578125" bestFit="1" customWidth="1"/>
    <col min="9" max="9" width="26" customWidth="1"/>
    <col min="13" max="13" width="7.28515625" customWidth="1"/>
    <col min="14" max="14" width="10.85546875" bestFit="1" customWidth="1"/>
    <col min="15" max="15" width="16.28515625" bestFit="1" customWidth="1"/>
    <col min="16" max="16" width="8.42578125" bestFit="1" customWidth="1"/>
    <col min="17" max="17" width="8.42578125" customWidth="1"/>
    <col min="18" max="18" width="12.5703125" customWidth="1"/>
    <col min="19" max="19" width="9.7109375" customWidth="1"/>
    <col min="20" max="20" width="10" customWidth="1"/>
    <col min="21" max="21" width="11.140625" customWidth="1"/>
    <col min="22" max="22" width="10.42578125" customWidth="1"/>
  </cols>
  <sheetData>
    <row r="1" spans="1:23" ht="15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4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>
      <c r="A2" t="str">
        <f>VLOOKUP(E2,'Data sent - Andy'!A$1:I$81,9,FALSE)</f>
        <v>Island</v>
      </c>
      <c r="B2" t="s">
        <v>23</v>
      </c>
      <c r="C2" t="s">
        <v>24</v>
      </c>
      <c r="D2" t="s">
        <v>25</v>
      </c>
      <c r="E2" s="6">
        <v>22243</v>
      </c>
      <c r="G2" t="s">
        <v>26</v>
      </c>
      <c r="H2" t="str">
        <f>VLOOKUP(E2,'Data sent - Andy'!A$1:F$84,6,FALSE)</f>
        <v>CAYMAN ISLANDS</v>
      </c>
      <c r="I2" t="s">
        <v>27</v>
      </c>
      <c r="N2">
        <v>61.5</v>
      </c>
      <c r="O2">
        <v>55.26</v>
      </c>
      <c r="P2">
        <f t="shared" ref="P2:P34" si="0">N2-O2</f>
        <v>6.240000000000002</v>
      </c>
      <c r="Q2">
        <f t="shared" ref="Q2:Q34" si="1">100*(P2/N2)</f>
        <v>10.146341463414638</v>
      </c>
      <c r="R2">
        <v>20.65</v>
      </c>
      <c r="S2">
        <v>51.61</v>
      </c>
      <c r="T2">
        <v>3.22</v>
      </c>
      <c r="U2">
        <v>3.68</v>
      </c>
      <c r="V2">
        <v>14.84</v>
      </c>
      <c r="W2" t="s">
        <v>28</v>
      </c>
    </row>
    <row r="3" spans="1:23" ht="14.45">
      <c r="A3" t="str">
        <f>VLOOKUP(E3,'Data sent - Andy'!A$1:I$81,9,FALSE)</f>
        <v>Island</v>
      </c>
      <c r="B3" t="s">
        <v>23</v>
      </c>
      <c r="C3" t="s">
        <v>24</v>
      </c>
      <c r="D3" t="s">
        <v>25</v>
      </c>
      <c r="E3" s="6">
        <v>36115</v>
      </c>
      <c r="G3" t="s">
        <v>26</v>
      </c>
      <c r="H3" t="str">
        <f>VLOOKUP(E3,'Data sent - Andy'!A$1:F$84,6,FALSE)</f>
        <v>CAYMAN ISLANDS</v>
      </c>
      <c r="I3" t="s">
        <v>29</v>
      </c>
      <c r="N3">
        <v>54.94</v>
      </c>
      <c r="O3">
        <v>46.53</v>
      </c>
      <c r="P3">
        <f t="shared" si="0"/>
        <v>8.4099999999999966</v>
      </c>
      <c r="Q3">
        <f t="shared" si="1"/>
        <v>15.30760829996359</v>
      </c>
      <c r="R3">
        <v>18.350000000000001</v>
      </c>
      <c r="S3">
        <v>42.75</v>
      </c>
      <c r="T3">
        <v>3.19</v>
      </c>
      <c r="U3">
        <v>3.53</v>
      </c>
      <c r="V3">
        <v>14.3</v>
      </c>
      <c r="W3" t="s">
        <v>28</v>
      </c>
    </row>
    <row r="4" spans="1:23" ht="14.45">
      <c r="A4" t="str">
        <f>VLOOKUP(E4,'Data sent - Andy'!A$1:I$81,9,FALSE)</f>
        <v>Island</v>
      </c>
      <c r="B4" t="s">
        <v>23</v>
      </c>
      <c r="C4" t="s">
        <v>24</v>
      </c>
      <c r="D4" t="s">
        <v>25</v>
      </c>
      <c r="E4" s="6">
        <v>36114</v>
      </c>
      <c r="G4" t="s">
        <v>26</v>
      </c>
      <c r="H4" t="str">
        <f>VLOOKUP(E4,'Data sent - Andy'!A$1:F$84,6,FALSE)</f>
        <v>CAYMAN ISLANDS</v>
      </c>
      <c r="I4" t="s">
        <v>30</v>
      </c>
      <c r="N4">
        <v>58.89</v>
      </c>
      <c r="O4">
        <v>53.83</v>
      </c>
      <c r="P4">
        <f t="shared" si="0"/>
        <v>5.0600000000000023</v>
      </c>
      <c r="Q4">
        <f t="shared" si="1"/>
        <v>8.5922907114960125</v>
      </c>
      <c r="R4">
        <v>19.53</v>
      </c>
      <c r="S4">
        <v>45.45</v>
      </c>
      <c r="T4">
        <v>3.04</v>
      </c>
      <c r="U4">
        <v>3.42</v>
      </c>
      <c r="V4">
        <v>13.56</v>
      </c>
      <c r="W4" t="s">
        <v>28</v>
      </c>
    </row>
    <row r="5" spans="1:23" ht="14.45">
      <c r="A5" t="str">
        <f>VLOOKUP(E5,'Data sent - Andy'!A$1:I$81,9,FALSE)</f>
        <v>Island</v>
      </c>
      <c r="B5" t="s">
        <v>23</v>
      </c>
      <c r="C5" t="s">
        <v>24</v>
      </c>
      <c r="D5" t="s">
        <v>31</v>
      </c>
      <c r="E5" s="6">
        <v>9223</v>
      </c>
      <c r="G5" t="s">
        <v>26</v>
      </c>
      <c r="H5" t="str">
        <f>VLOOKUP(E5,'Data sent - Andy'!A$1:F$84,6,FALSE)</f>
        <v>MEXICO</v>
      </c>
      <c r="I5" t="s">
        <v>32</v>
      </c>
      <c r="N5">
        <v>61.27</v>
      </c>
      <c r="O5">
        <v>53.34</v>
      </c>
      <c r="P5">
        <f t="shared" si="0"/>
        <v>7.93</v>
      </c>
      <c r="Q5">
        <f t="shared" si="1"/>
        <v>12.942712583646154</v>
      </c>
      <c r="R5">
        <v>16.899999999999999</v>
      </c>
      <c r="S5">
        <v>44.12</v>
      </c>
      <c r="T5">
        <v>3.35</v>
      </c>
      <c r="U5">
        <v>4.3600000000000003</v>
      </c>
      <c r="V5">
        <v>14.16</v>
      </c>
      <c r="W5" t="s">
        <v>33</v>
      </c>
    </row>
    <row r="6" spans="1:23" ht="14.45">
      <c r="A6" t="str">
        <f>VLOOKUP(E6,'Data sent - Andy'!A$1:I$81,9,FALSE)</f>
        <v>Island</v>
      </c>
      <c r="B6" t="s">
        <v>23</v>
      </c>
      <c r="C6" t="s">
        <v>24</v>
      </c>
      <c r="D6" t="s">
        <v>31</v>
      </c>
      <c r="E6" s="6">
        <v>9226</v>
      </c>
      <c r="G6" t="s">
        <v>26</v>
      </c>
      <c r="H6" t="str">
        <f>VLOOKUP(E6,'Data sent - Andy'!A$1:F$84,6,FALSE)</f>
        <v>MEXICO</v>
      </c>
      <c r="I6" t="s">
        <v>32</v>
      </c>
      <c r="N6">
        <v>58.08</v>
      </c>
      <c r="O6">
        <v>51.02</v>
      </c>
      <c r="P6">
        <f t="shared" si="0"/>
        <v>7.0599999999999952</v>
      </c>
      <c r="Q6">
        <f t="shared" si="1"/>
        <v>12.155647382920103</v>
      </c>
      <c r="R6">
        <v>15.61</v>
      </c>
      <c r="S6">
        <v>36.61</v>
      </c>
      <c r="T6">
        <v>3.69</v>
      </c>
      <c r="U6" t="s">
        <v>34</v>
      </c>
      <c r="V6">
        <v>13.99</v>
      </c>
      <c r="W6" t="s">
        <v>33</v>
      </c>
    </row>
    <row r="7" spans="1:23" ht="14.45">
      <c r="A7" t="str">
        <f>VLOOKUP(E7,'Data sent - Andy'!A$1:I$81,9,FALSE)</f>
        <v>Island</v>
      </c>
      <c r="B7" t="s">
        <v>23</v>
      </c>
      <c r="C7" t="s">
        <v>24</v>
      </c>
      <c r="D7" t="s">
        <v>31</v>
      </c>
      <c r="E7" s="6">
        <v>9225</v>
      </c>
      <c r="G7" t="s">
        <v>26</v>
      </c>
      <c r="H7" t="str">
        <f>VLOOKUP(E7,'Data sent - Andy'!A$1:F$84,6,FALSE)</f>
        <v>MEXICO</v>
      </c>
      <c r="I7" t="s">
        <v>32</v>
      </c>
      <c r="N7">
        <v>56.5</v>
      </c>
      <c r="O7">
        <v>50.76</v>
      </c>
      <c r="P7">
        <f t="shared" si="0"/>
        <v>5.740000000000002</v>
      </c>
      <c r="Q7">
        <f t="shared" si="1"/>
        <v>10.159292035398233</v>
      </c>
      <c r="R7">
        <v>16.73</v>
      </c>
      <c r="S7">
        <v>40.479999999999997</v>
      </c>
      <c r="T7">
        <v>3.19</v>
      </c>
      <c r="U7" t="s">
        <v>34</v>
      </c>
      <c r="V7">
        <v>13.32</v>
      </c>
      <c r="W7" t="s">
        <v>33</v>
      </c>
    </row>
    <row r="8" spans="1:23" ht="14.45">
      <c r="A8" t="str">
        <f>VLOOKUP(E8,'Data sent - Andy'!A$1:I$81,9,FALSE)</f>
        <v>Island</v>
      </c>
      <c r="B8" t="s">
        <v>23</v>
      </c>
      <c r="C8" t="s">
        <v>24</v>
      </c>
      <c r="D8" t="s">
        <v>31</v>
      </c>
      <c r="E8" s="6">
        <v>9224</v>
      </c>
      <c r="G8" t="s">
        <v>26</v>
      </c>
      <c r="H8" t="str">
        <f>VLOOKUP(E8,'Data sent - Andy'!A$1:F$84,6,FALSE)</f>
        <v>MEXICO</v>
      </c>
      <c r="I8" t="s">
        <v>32</v>
      </c>
      <c r="N8">
        <v>54.15</v>
      </c>
      <c r="O8">
        <v>46.33</v>
      </c>
      <c r="P8">
        <f t="shared" si="0"/>
        <v>7.82</v>
      </c>
      <c r="Q8">
        <f t="shared" si="1"/>
        <v>14.441366574330564</v>
      </c>
      <c r="R8">
        <v>16.36</v>
      </c>
      <c r="S8">
        <v>37.89</v>
      </c>
      <c r="T8">
        <v>3.36</v>
      </c>
      <c r="U8" t="s">
        <v>34</v>
      </c>
      <c r="V8">
        <v>13.73</v>
      </c>
      <c r="W8" t="s">
        <v>33</v>
      </c>
    </row>
    <row r="9" spans="1:23" ht="14.45">
      <c r="A9" t="str">
        <f>VLOOKUP(E9,'Data sent - Andy'!A$1:I$81,9,FALSE)</f>
        <v>Island</v>
      </c>
      <c r="B9" t="s">
        <v>23</v>
      </c>
      <c r="C9" t="s">
        <v>24</v>
      </c>
      <c r="D9" t="s">
        <v>35</v>
      </c>
      <c r="E9" s="6">
        <v>46358</v>
      </c>
      <c r="F9" s="1">
        <v>39662</v>
      </c>
      <c r="G9" t="s">
        <v>36</v>
      </c>
      <c r="H9" t="str">
        <f>VLOOKUP(E9,'Data sent - Andy'!A$1:F$84,6,FALSE)</f>
        <v>PANAMA</v>
      </c>
      <c r="I9" t="s">
        <v>37</v>
      </c>
      <c r="J9" t="s">
        <v>34</v>
      </c>
      <c r="K9" t="s">
        <v>38</v>
      </c>
      <c r="L9" t="s">
        <v>39</v>
      </c>
      <c r="M9">
        <v>9.3000000000000007</v>
      </c>
      <c r="N9">
        <v>57.5</v>
      </c>
      <c r="O9">
        <v>46.13</v>
      </c>
      <c r="P9">
        <f t="shared" si="0"/>
        <v>11.369999999999997</v>
      </c>
      <c r="Q9">
        <f t="shared" si="1"/>
        <v>19.773913043478256</v>
      </c>
      <c r="R9">
        <v>13.01</v>
      </c>
      <c r="S9">
        <v>38.08</v>
      </c>
      <c r="T9">
        <v>3.42</v>
      </c>
      <c r="U9">
        <v>4</v>
      </c>
      <c r="V9">
        <v>14.14</v>
      </c>
      <c r="W9" t="s">
        <v>33</v>
      </c>
    </row>
    <row r="10" spans="1:23" ht="14.45">
      <c r="A10" t="str">
        <f>VLOOKUP(E10,'Data sent - Andy'!A$1:I$81,9,FALSE)</f>
        <v>Island</v>
      </c>
      <c r="B10" t="s">
        <v>23</v>
      </c>
      <c r="C10" t="s">
        <v>24</v>
      </c>
      <c r="D10" t="s">
        <v>35</v>
      </c>
      <c r="E10" s="6">
        <v>46286</v>
      </c>
      <c r="F10" s="1">
        <v>39298</v>
      </c>
      <c r="G10" t="s">
        <v>36</v>
      </c>
      <c r="H10" t="str">
        <f>VLOOKUP(E10,'Data sent - Andy'!A$1:F$84,6,FALSE)</f>
        <v>PANAMA</v>
      </c>
      <c r="I10" t="s">
        <v>37</v>
      </c>
      <c r="J10" t="s">
        <v>34</v>
      </c>
      <c r="K10" t="s">
        <v>40</v>
      </c>
      <c r="L10" t="s">
        <v>41</v>
      </c>
      <c r="M10">
        <v>9.6</v>
      </c>
      <c r="N10">
        <v>54.82</v>
      </c>
      <c r="O10">
        <v>46.77</v>
      </c>
      <c r="P10">
        <f t="shared" si="0"/>
        <v>8.0499999999999972</v>
      </c>
      <c r="Q10">
        <f t="shared" si="1"/>
        <v>14.684421743889086</v>
      </c>
      <c r="R10">
        <v>13.91</v>
      </c>
      <c r="S10">
        <v>32.53</v>
      </c>
      <c r="T10">
        <v>3.08</v>
      </c>
      <c r="U10">
        <v>3.32</v>
      </c>
      <c r="V10">
        <v>13.33</v>
      </c>
      <c r="W10" t="s">
        <v>33</v>
      </c>
    </row>
    <row r="11" spans="1:23" ht="14.45">
      <c r="A11" t="str">
        <f>VLOOKUP(E11,'Data sent - Andy'!A$1:I$81,9,FALSE)</f>
        <v>Island</v>
      </c>
      <c r="B11" t="s">
        <v>23</v>
      </c>
      <c r="C11" t="s">
        <v>24</v>
      </c>
      <c r="D11" t="s">
        <v>35</v>
      </c>
      <c r="E11" s="7">
        <v>46280</v>
      </c>
      <c r="F11" s="1">
        <v>39329</v>
      </c>
      <c r="G11" t="s">
        <v>36</v>
      </c>
      <c r="H11" t="str">
        <f>VLOOKUP(E11,'Data sent - Andy'!A$1:F$84,6,FALSE)</f>
        <v>PANAMA</v>
      </c>
      <c r="I11" t="s">
        <v>37</v>
      </c>
      <c r="J11" t="s">
        <v>34</v>
      </c>
      <c r="K11" t="s">
        <v>40</v>
      </c>
      <c r="L11" t="s">
        <v>41</v>
      </c>
      <c r="M11">
        <v>9.9</v>
      </c>
      <c r="N11">
        <v>55.77</v>
      </c>
      <c r="O11">
        <v>52.61</v>
      </c>
      <c r="P11">
        <f t="shared" si="0"/>
        <v>3.1600000000000037</v>
      </c>
      <c r="Q11">
        <f t="shared" si="1"/>
        <v>5.6661287430518268</v>
      </c>
      <c r="R11">
        <v>12.89</v>
      </c>
      <c r="S11">
        <v>30.84</v>
      </c>
      <c r="T11">
        <v>3.04</v>
      </c>
      <c r="U11">
        <v>3.53</v>
      </c>
      <c r="V11">
        <v>14.23</v>
      </c>
      <c r="W11" t="s">
        <v>33</v>
      </c>
    </row>
    <row r="12" spans="1:23" ht="14.45">
      <c r="A12" t="str">
        <f>VLOOKUP(E12,'Data sent - Andy'!A$1:I$81,9,FALSE)</f>
        <v>Island</v>
      </c>
      <c r="B12" t="s">
        <v>23</v>
      </c>
      <c r="C12" t="s">
        <v>24</v>
      </c>
      <c r="D12" t="s">
        <v>42</v>
      </c>
      <c r="E12" s="6">
        <v>45916</v>
      </c>
      <c r="G12" t="s">
        <v>36</v>
      </c>
      <c r="H12" t="str">
        <f>VLOOKUP(E12,'Data sent - Andy'!A$1:F$84,6,FALSE)</f>
        <v>TRINIDAD &amp; TOBAGO</v>
      </c>
      <c r="I12" t="str">
        <f>VLOOKUP(E12,'Data sent - Andy'!A$1:J$84,10,FALSE)</f>
        <v>2.7 KM SW MORNE BLEU</v>
      </c>
      <c r="M12">
        <v>10.3</v>
      </c>
      <c r="N12">
        <v>58.35</v>
      </c>
      <c r="O12">
        <v>49.55</v>
      </c>
      <c r="P12">
        <f t="shared" si="0"/>
        <v>8.8000000000000043</v>
      </c>
      <c r="Q12">
        <f t="shared" si="1"/>
        <v>15.081405312767787</v>
      </c>
      <c r="R12">
        <v>16.32</v>
      </c>
      <c r="S12">
        <v>36.21</v>
      </c>
      <c r="T12">
        <v>3.17</v>
      </c>
      <c r="U12">
        <v>3.68</v>
      </c>
      <c r="V12">
        <v>11.66</v>
      </c>
      <c r="W12" t="s">
        <v>28</v>
      </c>
    </row>
    <row r="13" spans="1:23" ht="14.45">
      <c r="A13" t="str">
        <f>VLOOKUP(E13,'Data sent - Andy'!A$1:I$81,9,FALSE)</f>
        <v>Island</v>
      </c>
      <c r="B13" t="s">
        <v>23</v>
      </c>
      <c r="C13" t="s">
        <v>24</v>
      </c>
      <c r="D13" t="s">
        <v>42</v>
      </c>
      <c r="E13" s="6">
        <v>45919</v>
      </c>
      <c r="G13" t="s">
        <v>36</v>
      </c>
      <c r="H13" t="str">
        <f>VLOOKUP(E13,'Data sent - Andy'!A$1:F$84,6,FALSE)</f>
        <v>TRINIDAD &amp; TOBAGO</v>
      </c>
      <c r="I13" t="str">
        <f>VLOOKUP(E13,'Data sent - Andy'!A$1:J$84,10,FALSE)</f>
        <v>2.7 KM SW MORNE BLEU</v>
      </c>
      <c r="M13">
        <v>10.4</v>
      </c>
      <c r="N13">
        <v>56.55</v>
      </c>
      <c r="O13">
        <v>48.85</v>
      </c>
      <c r="P13">
        <f t="shared" si="0"/>
        <v>7.6999999999999957</v>
      </c>
      <c r="Q13">
        <f t="shared" si="1"/>
        <v>13.616268788682575</v>
      </c>
      <c r="R13">
        <v>16.43</v>
      </c>
      <c r="S13">
        <v>36.4</v>
      </c>
      <c r="T13">
        <v>3.17</v>
      </c>
      <c r="U13">
        <v>3.32</v>
      </c>
      <c r="V13">
        <v>12.5</v>
      </c>
      <c r="W13" t="s">
        <v>28</v>
      </c>
    </row>
    <row r="14" spans="1:23" ht="14.45">
      <c r="A14" t="str">
        <f>VLOOKUP(E14,'Data sent - Andy'!A$1:I$81,9,FALSE)</f>
        <v>Island</v>
      </c>
      <c r="B14" t="s">
        <v>23</v>
      </c>
      <c r="C14" t="s">
        <v>24</v>
      </c>
      <c r="D14" t="s">
        <v>42</v>
      </c>
      <c r="E14" s="6">
        <v>46026</v>
      </c>
      <c r="G14" t="s">
        <v>36</v>
      </c>
      <c r="H14" t="str">
        <f>VLOOKUP(E14,'Data sent - Andy'!A$1:F$84,6,FALSE)</f>
        <v>TRINIDAD &amp; TOBAGO</v>
      </c>
      <c r="I14" t="str">
        <f>VLOOKUP(E14,'Data sent - Andy'!A$1:J$84,10,FALSE)</f>
        <v>2.7 KM SW MORNE BLEU</v>
      </c>
      <c r="M14">
        <v>10.6</v>
      </c>
      <c r="N14">
        <v>56.59</v>
      </c>
      <c r="O14">
        <v>49.08</v>
      </c>
      <c r="P14">
        <f t="shared" si="0"/>
        <v>7.5100000000000051</v>
      </c>
      <c r="Q14">
        <f t="shared" si="1"/>
        <v>13.270895918006723</v>
      </c>
      <c r="R14">
        <v>16.75</v>
      </c>
      <c r="S14">
        <v>33.18</v>
      </c>
      <c r="T14">
        <v>3.1</v>
      </c>
      <c r="U14">
        <v>3.49</v>
      </c>
      <c r="V14">
        <v>12.42</v>
      </c>
      <c r="W14" t="s">
        <v>28</v>
      </c>
    </row>
    <row r="15" spans="1:23" ht="14.45">
      <c r="A15" t="str">
        <f>VLOOKUP(E15,'Data sent - Andy'!A$1:I$81,9,FALSE)</f>
        <v>Island</v>
      </c>
      <c r="B15" t="s">
        <v>23</v>
      </c>
      <c r="C15" t="s">
        <v>24</v>
      </c>
      <c r="D15" t="s">
        <v>42</v>
      </c>
      <c r="E15" s="6">
        <v>46028</v>
      </c>
      <c r="G15" t="s">
        <v>36</v>
      </c>
      <c r="H15" t="str">
        <f>VLOOKUP(E15,'Data sent - Andy'!A$1:F$84,6,FALSE)</f>
        <v>TRINIDAD &amp; TOBAGO</v>
      </c>
      <c r="I15" t="str">
        <f>VLOOKUP(E15,'Data sent - Andy'!A$1:J$84,10,FALSE)</f>
        <v>2.7 KM SW MORNE BLEU</v>
      </c>
      <c r="M15">
        <v>11.4</v>
      </c>
      <c r="N15">
        <v>67.8</v>
      </c>
      <c r="O15">
        <v>52.3</v>
      </c>
      <c r="P15">
        <f t="shared" si="0"/>
        <v>15.5</v>
      </c>
      <c r="Q15">
        <f t="shared" si="1"/>
        <v>22.861356932153392</v>
      </c>
      <c r="R15">
        <v>18.02</v>
      </c>
      <c r="S15">
        <v>47.32</v>
      </c>
      <c r="T15">
        <v>3.17</v>
      </c>
      <c r="U15">
        <v>3.97</v>
      </c>
      <c r="V15">
        <v>13.3</v>
      </c>
      <c r="W15" t="s">
        <v>28</v>
      </c>
    </row>
    <row r="16" spans="1:23" ht="14.45">
      <c r="A16" t="str">
        <f>VLOOKUP(E16,'Data sent - Andy'!A$1:I$81,9,FALSE)</f>
        <v>Island</v>
      </c>
      <c r="B16" t="s">
        <v>23</v>
      </c>
      <c r="C16" t="s">
        <v>24</v>
      </c>
      <c r="D16" t="s">
        <v>42</v>
      </c>
      <c r="E16" s="6">
        <v>45927</v>
      </c>
      <c r="G16" t="s">
        <v>36</v>
      </c>
      <c r="H16" t="str">
        <f>VLOOKUP(E16,'Data sent - Andy'!A$1:F$84,6,FALSE)</f>
        <v>TRINIDAD &amp; TOBAGO</v>
      </c>
      <c r="I16" t="str">
        <f>VLOOKUP(E16,'Data sent - Andy'!A$1:J$84,10,FALSE)</f>
        <v>ARIPO VALLEY, L'ORANGE ESTATE</v>
      </c>
      <c r="M16">
        <v>10.199999999999999</v>
      </c>
      <c r="N16">
        <v>55.51</v>
      </c>
      <c r="O16">
        <v>45.63</v>
      </c>
      <c r="P16">
        <f t="shared" si="0"/>
        <v>9.8799999999999955</v>
      </c>
      <c r="Q16">
        <f t="shared" si="1"/>
        <v>17.798594847775167</v>
      </c>
      <c r="R16">
        <v>15.66</v>
      </c>
      <c r="S16">
        <v>38.380000000000003</v>
      </c>
      <c r="T16">
        <v>3.07</v>
      </c>
      <c r="U16">
        <v>3.45</v>
      </c>
      <c r="V16">
        <v>12.94</v>
      </c>
      <c r="W16" t="s">
        <v>28</v>
      </c>
    </row>
    <row r="17" spans="1:23" ht="14.45">
      <c r="A17" t="str">
        <f>VLOOKUP(E17,'Data sent - Andy'!A$1:I$81,9,FALSE)</f>
        <v>Island</v>
      </c>
      <c r="B17" t="s">
        <v>23</v>
      </c>
      <c r="C17" t="s">
        <v>24</v>
      </c>
      <c r="D17" t="s">
        <v>42</v>
      </c>
      <c r="E17" s="6">
        <v>10819</v>
      </c>
      <c r="G17" t="s">
        <v>26</v>
      </c>
      <c r="H17" t="str">
        <f>VLOOKUP(E17,'Data sent - Andy'!A$1:F$84,6,FALSE)</f>
        <v>TRINIDAD &amp; TOBAGO</v>
      </c>
      <c r="I17" t="str">
        <f>VLOOKUP(E17,'Data sent - Andy'!A$1:J$84,10,FALSE)</f>
        <v>ARIMA VALLEY</v>
      </c>
      <c r="N17">
        <v>51.05</v>
      </c>
      <c r="O17">
        <v>43.36</v>
      </c>
      <c r="P17">
        <f t="shared" si="0"/>
        <v>7.6899999999999977</v>
      </c>
      <c r="Q17">
        <f t="shared" si="1"/>
        <v>15.063663075416256</v>
      </c>
      <c r="R17">
        <v>16.149999999999999</v>
      </c>
      <c r="S17">
        <v>31.66</v>
      </c>
      <c r="T17">
        <v>3.12</v>
      </c>
      <c r="U17">
        <v>3.44</v>
      </c>
      <c r="V17">
        <v>11.78</v>
      </c>
      <c r="W17" t="s">
        <v>28</v>
      </c>
    </row>
    <row r="18" spans="1:23" ht="14.45">
      <c r="A18" t="str">
        <f>VLOOKUP(E18,'Data sent - Andy'!A$1:I$81,9,FALSE)</f>
        <v>Island</v>
      </c>
      <c r="B18" t="s">
        <v>23</v>
      </c>
      <c r="C18" t="s">
        <v>24</v>
      </c>
      <c r="D18" t="s">
        <v>42</v>
      </c>
      <c r="E18" s="6">
        <v>46435</v>
      </c>
      <c r="G18" t="s">
        <v>36</v>
      </c>
      <c r="H18" t="str">
        <f>VLOOKUP(E18,'Data sent - Andy'!A$1:F$84,6,FALSE)</f>
        <v>TRINIDAD &amp; TOBAGO</v>
      </c>
      <c r="I18" t="str">
        <f>VLOOKUP(E18,'Data sent - Andy'!A$1:J$84,10,FALSE)</f>
        <v>CANOE BAY FOREST</v>
      </c>
      <c r="M18">
        <v>10.45</v>
      </c>
      <c r="N18">
        <v>64.739999999999995</v>
      </c>
      <c r="O18">
        <v>54.72</v>
      </c>
      <c r="P18">
        <f t="shared" si="0"/>
        <v>10.019999999999996</v>
      </c>
      <c r="Q18">
        <f t="shared" si="1"/>
        <v>15.477293790546797</v>
      </c>
      <c r="R18">
        <v>18.27</v>
      </c>
      <c r="S18">
        <v>35.479999999999997</v>
      </c>
      <c r="T18">
        <v>3.23</v>
      </c>
      <c r="U18">
        <v>3.57</v>
      </c>
      <c r="V18">
        <v>12.51</v>
      </c>
      <c r="W18" t="s">
        <v>28</v>
      </c>
    </row>
    <row r="19" spans="1:23" ht="14.45">
      <c r="A19" t="str">
        <f>VLOOKUP(E19,'Data sent - Andy'!A$1:I$81,9,FALSE)</f>
        <v>Island</v>
      </c>
      <c r="B19" t="s">
        <v>23</v>
      </c>
      <c r="C19" t="s">
        <v>24</v>
      </c>
      <c r="E19" s="6">
        <v>46436</v>
      </c>
      <c r="G19" t="s">
        <v>36</v>
      </c>
      <c r="H19" t="str">
        <f>VLOOKUP(E19,'Data sent - Andy'!A$1:F$84,6,FALSE)</f>
        <v>TRINIDAD &amp; TOBAGO</v>
      </c>
      <c r="I19" t="str">
        <f>VLOOKUP(E19,'Data sent - Andy'!A$1:J$84,10,FALSE)</f>
        <v>CANOE BAY FOREST</v>
      </c>
      <c r="M19">
        <v>11.1</v>
      </c>
      <c r="N19">
        <v>65.61</v>
      </c>
      <c r="O19">
        <v>52.88</v>
      </c>
      <c r="P19">
        <f t="shared" si="0"/>
        <v>12.729999999999997</v>
      </c>
      <c r="Q19">
        <f t="shared" si="1"/>
        <v>19.402530102118575</v>
      </c>
      <c r="R19">
        <v>17.89</v>
      </c>
      <c r="S19">
        <v>43.59</v>
      </c>
      <c r="T19">
        <v>3.13</v>
      </c>
      <c r="U19">
        <v>3.73</v>
      </c>
      <c r="V19">
        <v>12.55</v>
      </c>
      <c r="W19" t="s">
        <v>28</v>
      </c>
    </row>
    <row r="20" spans="1:23" ht="14.45">
      <c r="A20" t="str">
        <f>VLOOKUP(E20,'Data sent - Andy'!A$1:I$81,9,FALSE)</f>
        <v>Island</v>
      </c>
      <c r="B20" t="s">
        <v>23</v>
      </c>
      <c r="C20" t="s">
        <v>24</v>
      </c>
      <c r="D20" t="s">
        <v>42</v>
      </c>
      <c r="E20" s="6">
        <v>46439</v>
      </c>
      <c r="G20" t="s">
        <v>36</v>
      </c>
      <c r="H20" t="str">
        <f>VLOOKUP(E20,'Data sent - Andy'!A$1:F$84,6,FALSE)</f>
        <v>TRINIDAD &amp; TOBAGO</v>
      </c>
      <c r="I20" t="str">
        <f>VLOOKUP(E20,'Data sent - Andy'!A$1:J$84,10,FALSE)</f>
        <v>CANOE BAY FOREST</v>
      </c>
      <c r="M20">
        <v>10.65</v>
      </c>
      <c r="N20">
        <v>63.7</v>
      </c>
      <c r="O20">
        <v>53.67</v>
      </c>
      <c r="P20">
        <f t="shared" si="0"/>
        <v>10.030000000000001</v>
      </c>
      <c r="Q20">
        <f t="shared" si="1"/>
        <v>15.745682888540033</v>
      </c>
      <c r="R20">
        <v>17.670000000000002</v>
      </c>
      <c r="S20">
        <v>35.65</v>
      </c>
      <c r="T20">
        <v>3.01</v>
      </c>
      <c r="U20">
        <v>3.61</v>
      </c>
      <c r="V20">
        <v>12.32</v>
      </c>
      <c r="W20" t="s">
        <v>28</v>
      </c>
    </row>
    <row r="21" spans="1:23" ht="14.45">
      <c r="A21" t="str">
        <f>VLOOKUP(E21,'Data sent - Andy'!A$1:I$81,9,FALSE)</f>
        <v>Island</v>
      </c>
      <c r="B21" t="s">
        <v>23</v>
      </c>
      <c r="C21" t="s">
        <v>24</v>
      </c>
      <c r="E21" s="6">
        <v>46390</v>
      </c>
      <c r="G21" t="s">
        <v>36</v>
      </c>
      <c r="H21" t="str">
        <f>VLOOKUP(E21,'Data sent - Andy'!A$1:F$84,6,FALSE)</f>
        <v>TRINIDAD &amp; TOBAGO</v>
      </c>
      <c r="I21" t="str">
        <f>VLOOKUP(E21,'Data sent - Andy'!A$1:J$84,10,FALSE)</f>
        <v>TOBAGO FOREST RESERVE</v>
      </c>
      <c r="M21">
        <v>10.7</v>
      </c>
      <c r="N21">
        <v>55.02</v>
      </c>
      <c r="O21">
        <v>46.09</v>
      </c>
      <c r="P21">
        <f t="shared" si="0"/>
        <v>8.93</v>
      </c>
      <c r="Q21">
        <f t="shared" si="1"/>
        <v>16.230461650308978</v>
      </c>
      <c r="R21">
        <v>16.59</v>
      </c>
      <c r="S21">
        <v>40.229999999999997</v>
      </c>
      <c r="T21">
        <v>3.15</v>
      </c>
      <c r="U21">
        <v>3.59</v>
      </c>
      <c r="V21">
        <v>12.21</v>
      </c>
      <c r="W21" t="s">
        <v>28</v>
      </c>
    </row>
    <row r="22" spans="1:23" ht="14.45">
      <c r="A22" t="str">
        <f>VLOOKUP(E22,'Data sent - Andy'!A$1:I$81,9,FALSE)</f>
        <v>Island</v>
      </c>
      <c r="B22" t="s">
        <v>23</v>
      </c>
      <c r="C22" t="s">
        <v>24</v>
      </c>
      <c r="D22" t="s">
        <v>42</v>
      </c>
      <c r="E22" s="6">
        <v>45883</v>
      </c>
      <c r="G22" t="s">
        <v>36</v>
      </c>
      <c r="H22" t="str">
        <f>VLOOKUP(E22,'Data sent - Andy'!A$1:F$84,6,FALSE)</f>
        <v>TRINIDAD &amp; TOBAGO</v>
      </c>
      <c r="I22" t="str">
        <f>VLOOKUP(E22,'Data sent - Andy'!A$1:J$84,10,FALSE)</f>
        <v>CANOE BAY FOREST</v>
      </c>
      <c r="M22">
        <v>11</v>
      </c>
      <c r="N22">
        <v>57.86</v>
      </c>
      <c r="O22">
        <v>47.87</v>
      </c>
      <c r="P22">
        <f t="shared" si="0"/>
        <v>9.990000000000002</v>
      </c>
      <c r="Q22">
        <f t="shared" si="1"/>
        <v>17.265814033874875</v>
      </c>
      <c r="R22">
        <v>15.6</v>
      </c>
      <c r="S22">
        <v>38.71</v>
      </c>
      <c r="T22">
        <v>3.32</v>
      </c>
      <c r="U22">
        <v>3.8</v>
      </c>
      <c r="V22">
        <v>12.22</v>
      </c>
      <c r="W22" t="s">
        <v>28</v>
      </c>
    </row>
    <row r="23" spans="1:23" ht="14.45">
      <c r="A23" t="e">
        <f>VLOOKUP(E23,'Data sent - Andy'!A$1:I$81,9,FALSE)</f>
        <v>#N/A</v>
      </c>
      <c r="B23" t="s">
        <v>23</v>
      </c>
      <c r="C23" t="s">
        <v>24</v>
      </c>
      <c r="D23" t="s">
        <v>42</v>
      </c>
      <c r="E23" s="6" t="s">
        <v>43</v>
      </c>
      <c r="G23" t="s">
        <v>36</v>
      </c>
      <c r="H23" t="e">
        <f>VLOOKUP(E23,'Data sent - Andy'!A$1:F$84,6,FALSE)</f>
        <v>#N/A</v>
      </c>
      <c r="M23">
        <v>10.1</v>
      </c>
      <c r="N23">
        <v>51.94</v>
      </c>
      <c r="O23">
        <v>41.08</v>
      </c>
      <c r="P23">
        <f t="shared" si="0"/>
        <v>10.86</v>
      </c>
      <c r="Q23">
        <f t="shared" si="1"/>
        <v>20.908740854832502</v>
      </c>
      <c r="R23">
        <v>16.600000000000001</v>
      </c>
      <c r="S23">
        <v>34.43</v>
      </c>
      <c r="T23">
        <v>3.04</v>
      </c>
      <c r="U23">
        <v>3.77</v>
      </c>
      <c r="V23">
        <v>11.46</v>
      </c>
      <c r="W23" t="s">
        <v>28</v>
      </c>
    </row>
    <row r="24" spans="1:23" ht="14.45">
      <c r="A24" t="str">
        <f>VLOOKUP(E24,'Data sent - Andy'!A$1:I$81,9,FALSE)</f>
        <v>Mainland</v>
      </c>
      <c r="B24" t="s">
        <v>23</v>
      </c>
      <c r="C24" t="s">
        <v>24</v>
      </c>
      <c r="D24" t="s">
        <v>44</v>
      </c>
      <c r="E24" s="6">
        <v>36118</v>
      </c>
      <c r="F24" s="1">
        <v>35074</v>
      </c>
      <c r="G24" t="s">
        <v>26</v>
      </c>
      <c r="H24" t="str">
        <f>VLOOKUP(E24,'Data sent - Andy'!A$1:F$84,6,FALSE)</f>
        <v>COLOMBIA</v>
      </c>
      <c r="I24" t="s">
        <v>45</v>
      </c>
      <c r="J24" t="s">
        <v>46</v>
      </c>
      <c r="L24" t="s">
        <v>41</v>
      </c>
      <c r="M24" t="s">
        <v>34</v>
      </c>
      <c r="N24">
        <v>57.47</v>
      </c>
      <c r="O24">
        <v>47.78</v>
      </c>
      <c r="P24">
        <f t="shared" si="0"/>
        <v>9.6899999999999977</v>
      </c>
      <c r="Q24">
        <f t="shared" si="1"/>
        <v>16.860970941360705</v>
      </c>
      <c r="R24">
        <v>13.18</v>
      </c>
      <c r="S24">
        <v>38.729999999999997</v>
      </c>
      <c r="T24">
        <v>3.21</v>
      </c>
      <c r="U24" t="s">
        <v>34</v>
      </c>
      <c r="V24">
        <v>13.8</v>
      </c>
      <c r="W24" t="s">
        <v>33</v>
      </c>
    </row>
    <row r="25" spans="1:23" ht="14.45">
      <c r="A25" t="str">
        <f>VLOOKUP(E25,'Data sent - Andy'!A$1:I$81,9,FALSE)</f>
        <v>Mainland</v>
      </c>
      <c r="B25" t="s">
        <v>23</v>
      </c>
      <c r="C25" t="s">
        <v>24</v>
      </c>
      <c r="D25" t="s">
        <v>44</v>
      </c>
      <c r="E25" s="6">
        <v>36119</v>
      </c>
      <c r="F25" s="1">
        <v>24207</v>
      </c>
      <c r="G25" t="s">
        <v>26</v>
      </c>
      <c r="H25" t="str">
        <f>VLOOKUP(E25,'Data sent - Andy'!A$1:F$84,6,FALSE)</f>
        <v>COLOMBIA</v>
      </c>
      <c r="I25" t="s">
        <v>45</v>
      </c>
      <c r="J25" t="s">
        <v>47</v>
      </c>
      <c r="L25" t="s">
        <v>39</v>
      </c>
      <c r="M25" t="s">
        <v>34</v>
      </c>
      <c r="N25">
        <v>54.23</v>
      </c>
      <c r="O25">
        <v>46.43</v>
      </c>
      <c r="P25">
        <f t="shared" si="0"/>
        <v>7.7999999999999972</v>
      </c>
      <c r="Q25">
        <f t="shared" si="1"/>
        <v>14.383182740180708</v>
      </c>
      <c r="R25">
        <v>14.73</v>
      </c>
      <c r="S25">
        <v>34.54</v>
      </c>
      <c r="T25">
        <v>3.7</v>
      </c>
      <c r="U25" t="s">
        <v>34</v>
      </c>
      <c r="V25">
        <v>12.61</v>
      </c>
      <c r="W25" t="s">
        <v>33</v>
      </c>
    </row>
    <row r="26" spans="1:23" ht="14.45">
      <c r="A26" t="str">
        <f>VLOOKUP(E26,'Data sent - Andy'!A$1:I$81,9,FALSE)</f>
        <v>Mainland</v>
      </c>
      <c r="B26" t="s">
        <v>23</v>
      </c>
      <c r="C26" t="s">
        <v>24</v>
      </c>
      <c r="D26" t="s">
        <v>35</v>
      </c>
      <c r="E26" s="6">
        <v>9228</v>
      </c>
      <c r="F26" t="s">
        <v>34</v>
      </c>
      <c r="G26" t="s">
        <v>26</v>
      </c>
      <c r="H26" t="str">
        <f>VLOOKUP(E26,'Data sent - Andy'!A$1:F$84,6,FALSE)</f>
        <v>GUATEMALA</v>
      </c>
      <c r="I26" t="s">
        <v>48</v>
      </c>
      <c r="J26" t="s">
        <v>34</v>
      </c>
      <c r="K26" t="s">
        <v>49</v>
      </c>
      <c r="L26" t="s">
        <v>34</v>
      </c>
      <c r="M26" t="s">
        <v>34</v>
      </c>
      <c r="N26">
        <v>48.68</v>
      </c>
      <c r="O26">
        <v>44.37</v>
      </c>
      <c r="P26">
        <f t="shared" si="0"/>
        <v>4.3100000000000023</v>
      </c>
      <c r="Q26">
        <f t="shared" si="1"/>
        <v>8.8537387017255593</v>
      </c>
      <c r="R26">
        <v>13.89</v>
      </c>
      <c r="S26">
        <v>33.950000000000003</v>
      </c>
      <c r="T26">
        <v>2.86</v>
      </c>
      <c r="U26" t="s">
        <v>34</v>
      </c>
      <c r="V26">
        <v>12.49</v>
      </c>
      <c r="W26" t="s">
        <v>33</v>
      </c>
    </row>
    <row r="27" spans="1:23" ht="14.45">
      <c r="A27" t="str">
        <f>VLOOKUP(E27,'Data sent - Andy'!A$1:I$81,9,FALSE)</f>
        <v>Mainland</v>
      </c>
      <c r="B27" t="s">
        <v>23</v>
      </c>
      <c r="C27" t="s">
        <v>24</v>
      </c>
      <c r="D27" t="s">
        <v>35</v>
      </c>
      <c r="E27" s="6">
        <v>9227</v>
      </c>
      <c r="F27" t="s">
        <v>34</v>
      </c>
      <c r="G27" t="s">
        <v>26</v>
      </c>
      <c r="H27" t="str">
        <f>VLOOKUP(E27,'Data sent - Andy'!A$1:F$84,6,FALSE)</f>
        <v>MEXICO</v>
      </c>
      <c r="I27" t="s">
        <v>50</v>
      </c>
      <c r="J27" t="s">
        <v>34</v>
      </c>
      <c r="K27" t="s">
        <v>34</v>
      </c>
      <c r="L27" t="s">
        <v>34</v>
      </c>
      <c r="M27" t="s">
        <v>34</v>
      </c>
      <c r="N27">
        <v>49.37</v>
      </c>
      <c r="O27">
        <v>45.39</v>
      </c>
      <c r="P27">
        <f t="shared" si="0"/>
        <v>3.9799999999999969</v>
      </c>
      <c r="Q27">
        <f t="shared" si="1"/>
        <v>8.0615758557828592</v>
      </c>
      <c r="R27">
        <v>13.49</v>
      </c>
      <c r="S27">
        <v>31.66</v>
      </c>
      <c r="T27">
        <v>3.22</v>
      </c>
      <c r="U27">
        <v>3.26</v>
      </c>
      <c r="V27">
        <v>12.52</v>
      </c>
      <c r="W27" t="s">
        <v>33</v>
      </c>
    </row>
    <row r="28" spans="1:23" ht="14.45">
      <c r="A28" t="str">
        <f>VLOOKUP(E28,'Data sent - Andy'!A$1:I$100,9,FALSE)</f>
        <v>Mainland</v>
      </c>
      <c r="B28" t="s">
        <v>23</v>
      </c>
      <c r="C28" t="s">
        <v>24</v>
      </c>
      <c r="D28" t="s">
        <v>35</v>
      </c>
      <c r="E28" s="6">
        <v>2177</v>
      </c>
      <c r="F28" s="1">
        <v>17936</v>
      </c>
      <c r="G28" t="s">
        <v>26</v>
      </c>
      <c r="H28" t="str">
        <f>VLOOKUP(E28,'Data sent - Andy'!A$1:F$84,6,FALSE)</f>
        <v>MEXICO</v>
      </c>
      <c r="I28" t="s">
        <v>51</v>
      </c>
      <c r="J28" t="s">
        <v>52</v>
      </c>
      <c r="L28" t="s">
        <v>39</v>
      </c>
      <c r="M28" t="s">
        <v>34</v>
      </c>
      <c r="N28">
        <v>50.49</v>
      </c>
      <c r="O28">
        <v>46.09</v>
      </c>
      <c r="P28">
        <f t="shared" si="0"/>
        <v>4.3999999999999986</v>
      </c>
      <c r="Q28">
        <f t="shared" si="1"/>
        <v>8.7145969498910638</v>
      </c>
      <c r="R28">
        <v>15.1</v>
      </c>
      <c r="S28">
        <v>30.81</v>
      </c>
      <c r="T28">
        <v>2.94</v>
      </c>
      <c r="U28">
        <v>3.41</v>
      </c>
      <c r="V28">
        <v>12.6</v>
      </c>
      <c r="W28" t="s">
        <v>33</v>
      </c>
    </row>
    <row r="29" spans="1:23" ht="14.45">
      <c r="A29" t="str">
        <f>VLOOKUP(E29,'Data sent - Andy'!A$1:I$100,9,FALSE)</f>
        <v>Mainland</v>
      </c>
      <c r="B29" t="s">
        <v>23</v>
      </c>
      <c r="C29" t="s">
        <v>24</v>
      </c>
      <c r="D29" t="s">
        <v>35</v>
      </c>
      <c r="E29" s="6">
        <v>2178</v>
      </c>
      <c r="F29" s="2" t="s">
        <v>53</v>
      </c>
      <c r="H29" t="str">
        <f>VLOOKUP(E29,'Data sent - Andy'!A$1:F$84,6,FALSE)</f>
        <v>MEXICO</v>
      </c>
      <c r="I29" t="s">
        <v>51</v>
      </c>
      <c r="J29" t="s">
        <v>52</v>
      </c>
      <c r="K29" t="s">
        <v>54</v>
      </c>
      <c r="L29" t="s">
        <v>41</v>
      </c>
      <c r="M29" t="s">
        <v>34</v>
      </c>
      <c r="N29">
        <v>54.02</v>
      </c>
      <c r="O29">
        <v>46.9</v>
      </c>
      <c r="P29">
        <f t="shared" si="0"/>
        <v>7.1200000000000045</v>
      </c>
      <c r="Q29">
        <f t="shared" si="1"/>
        <v>13.180303591262504</v>
      </c>
      <c r="R29">
        <v>15.56</v>
      </c>
      <c r="S29">
        <v>37.79</v>
      </c>
      <c r="T29">
        <v>3.12</v>
      </c>
      <c r="U29">
        <v>3.3</v>
      </c>
      <c r="V29">
        <v>12.69</v>
      </c>
      <c r="W29" t="s">
        <v>33</v>
      </c>
    </row>
    <row r="30" spans="1:23" ht="14.45">
      <c r="A30" t="str">
        <f>VLOOKUP(E30,'Data sent - Andy'!A$1:I$100,9,FALSE)</f>
        <v>Mainland</v>
      </c>
      <c r="B30" t="s">
        <v>23</v>
      </c>
      <c r="C30" t="s">
        <v>24</v>
      </c>
      <c r="D30" t="s">
        <v>35</v>
      </c>
      <c r="E30" s="6">
        <v>2179</v>
      </c>
      <c r="F30" t="s">
        <v>55</v>
      </c>
      <c r="G30" t="s">
        <v>26</v>
      </c>
      <c r="H30" t="str">
        <f>VLOOKUP(E30,'Data sent - Andy'!A$1:F$84,6,FALSE)</f>
        <v>MEXICO</v>
      </c>
      <c r="I30" t="s">
        <v>51</v>
      </c>
      <c r="J30" t="s">
        <v>52</v>
      </c>
      <c r="L30" t="s">
        <v>41</v>
      </c>
      <c r="M30" t="s">
        <v>34</v>
      </c>
      <c r="N30">
        <v>54.52</v>
      </c>
      <c r="O30">
        <v>46.28</v>
      </c>
      <c r="P30">
        <f t="shared" si="0"/>
        <v>8.240000000000002</v>
      </c>
      <c r="Q30">
        <f t="shared" si="1"/>
        <v>15.113719735876746</v>
      </c>
      <c r="R30">
        <v>14.8</v>
      </c>
      <c r="S30">
        <v>35.869999999999997</v>
      </c>
      <c r="T30">
        <v>3.06</v>
      </c>
      <c r="U30">
        <v>3.35</v>
      </c>
      <c r="V30">
        <v>12.76</v>
      </c>
      <c r="W30" t="s">
        <v>33</v>
      </c>
    </row>
    <row r="31" spans="1:23" ht="14.45">
      <c r="A31" t="str">
        <f>VLOOKUP(E31,'Data sent - Andy'!A$1:I$81,9,FALSE)</f>
        <v>Mainland</v>
      </c>
      <c r="B31" t="s">
        <v>23</v>
      </c>
      <c r="C31" t="s">
        <v>24</v>
      </c>
      <c r="D31" t="s">
        <v>56</v>
      </c>
      <c r="E31" s="6">
        <v>49413</v>
      </c>
      <c r="F31" t="s">
        <v>57</v>
      </c>
      <c r="G31" t="s">
        <v>36</v>
      </c>
      <c r="H31" t="str">
        <f>VLOOKUP(E31,'Data sent - Andy'!A$1:F$84,6,FALSE)</f>
        <v>PERU</v>
      </c>
      <c r="I31" t="s">
        <v>58</v>
      </c>
      <c r="J31" t="s">
        <v>59</v>
      </c>
      <c r="K31" t="s">
        <v>60</v>
      </c>
      <c r="L31" t="s">
        <v>41</v>
      </c>
      <c r="M31">
        <v>8.8000000000000007</v>
      </c>
      <c r="N31">
        <v>56.47</v>
      </c>
      <c r="O31">
        <v>49.06</v>
      </c>
      <c r="P31">
        <f t="shared" si="0"/>
        <v>7.4099999999999966</v>
      </c>
      <c r="Q31">
        <f t="shared" si="1"/>
        <v>13.12201168762174</v>
      </c>
      <c r="R31">
        <v>16.96</v>
      </c>
      <c r="S31">
        <v>30.38</v>
      </c>
      <c r="T31">
        <v>3</v>
      </c>
      <c r="U31">
        <v>3.52</v>
      </c>
      <c r="V31">
        <v>13.79</v>
      </c>
      <c r="W31" t="s">
        <v>28</v>
      </c>
    </row>
    <row r="32" spans="1:23" ht="14.45">
      <c r="A32" t="str">
        <f>VLOOKUP(E32,'Data sent - Andy'!A$1:I$81,9,FALSE)</f>
        <v>Mainland</v>
      </c>
      <c r="B32" t="s">
        <v>23</v>
      </c>
      <c r="C32" t="s">
        <v>24</v>
      </c>
      <c r="D32" t="s">
        <v>61</v>
      </c>
      <c r="E32" s="6">
        <v>49256</v>
      </c>
      <c r="F32" t="s">
        <v>62</v>
      </c>
      <c r="G32" t="s">
        <v>36</v>
      </c>
      <c r="H32" t="str">
        <f>VLOOKUP(E32,'Data sent - Andy'!A$1:F$84,6,FALSE)</f>
        <v>PERU</v>
      </c>
      <c r="I32" t="s">
        <v>63</v>
      </c>
      <c r="J32" t="s">
        <v>34</v>
      </c>
      <c r="K32" t="s">
        <v>34</v>
      </c>
      <c r="L32" t="s">
        <v>41</v>
      </c>
      <c r="M32">
        <v>11.06</v>
      </c>
      <c r="N32">
        <v>69.52</v>
      </c>
      <c r="O32">
        <v>55.29</v>
      </c>
      <c r="P32">
        <f t="shared" si="0"/>
        <v>14.229999999999997</v>
      </c>
      <c r="Q32">
        <f t="shared" si="1"/>
        <v>20.468929804372841</v>
      </c>
      <c r="R32">
        <v>17.079999999999998</v>
      </c>
      <c r="S32">
        <v>41.21</v>
      </c>
      <c r="T32">
        <v>3.46</v>
      </c>
      <c r="U32">
        <v>3.62</v>
      </c>
      <c r="V32">
        <v>17.149999999999999</v>
      </c>
      <c r="W32" t="s">
        <v>28</v>
      </c>
    </row>
    <row r="33" spans="1:23" ht="14.45">
      <c r="A33" t="str">
        <f>VLOOKUP(E33,'Data sent - Andy'!A$1:I$81,9,FALSE)</f>
        <v>Mainland</v>
      </c>
      <c r="B33" t="s">
        <v>23</v>
      </c>
      <c r="C33" t="s">
        <v>24</v>
      </c>
      <c r="D33" t="s">
        <v>61</v>
      </c>
      <c r="E33" s="6">
        <v>49222</v>
      </c>
      <c r="F33" t="s">
        <v>64</v>
      </c>
      <c r="G33" t="s">
        <v>36</v>
      </c>
      <c r="H33" t="str">
        <f>VLOOKUP(E33,'Data sent - Andy'!A$1:F$84,6,FALSE)</f>
        <v>PERU</v>
      </c>
      <c r="I33" t="s">
        <v>63</v>
      </c>
      <c r="J33" t="s">
        <v>34</v>
      </c>
      <c r="K33" t="s">
        <v>34</v>
      </c>
      <c r="L33" t="s">
        <v>41</v>
      </c>
      <c r="M33">
        <v>9.43</v>
      </c>
      <c r="N33">
        <v>63.65</v>
      </c>
      <c r="O33">
        <v>53.53</v>
      </c>
      <c r="P33">
        <f t="shared" si="0"/>
        <v>10.119999999999997</v>
      </c>
      <c r="Q33">
        <f t="shared" si="1"/>
        <v>15.89945011783189</v>
      </c>
      <c r="R33">
        <v>17.329999999999998</v>
      </c>
      <c r="S33">
        <v>29.08</v>
      </c>
      <c r="T33">
        <v>3.46</v>
      </c>
      <c r="U33">
        <v>3.73</v>
      </c>
      <c r="V33">
        <v>15.68</v>
      </c>
      <c r="W33" t="s">
        <v>28</v>
      </c>
    </row>
    <row r="34" spans="1:23" ht="14.45">
      <c r="A34" t="str">
        <f>VLOOKUP(E34,'Data sent - Andy'!A$1:I$81,9,FALSE)</f>
        <v>Mainland</v>
      </c>
      <c r="B34" t="s">
        <v>23</v>
      </c>
      <c r="C34" t="s">
        <v>24</v>
      </c>
      <c r="D34" t="s">
        <v>61</v>
      </c>
      <c r="E34" s="6">
        <v>49226</v>
      </c>
      <c r="F34" t="s">
        <v>65</v>
      </c>
      <c r="G34" t="s">
        <v>36</v>
      </c>
      <c r="H34" t="str">
        <f>VLOOKUP(E34,'Data sent - Andy'!A$1:F$84,6,FALSE)</f>
        <v>PERU</v>
      </c>
      <c r="I34" t="s">
        <v>63</v>
      </c>
      <c r="J34" t="s">
        <v>34</v>
      </c>
      <c r="K34" t="s">
        <v>34</v>
      </c>
      <c r="L34" t="s">
        <v>39</v>
      </c>
      <c r="M34">
        <v>9.19</v>
      </c>
      <c r="N34">
        <v>58.38</v>
      </c>
      <c r="O34">
        <v>51.35</v>
      </c>
      <c r="P34">
        <f t="shared" si="0"/>
        <v>7.0300000000000011</v>
      </c>
      <c r="Q34">
        <f t="shared" si="1"/>
        <v>12.041795135320317</v>
      </c>
      <c r="R34">
        <v>16.2</v>
      </c>
      <c r="S34">
        <v>33.450000000000003</v>
      </c>
      <c r="T34">
        <v>3.36</v>
      </c>
      <c r="U34">
        <v>3.56</v>
      </c>
      <c r="V34">
        <v>16.350000000000001</v>
      </c>
      <c r="W34" t="s">
        <v>28</v>
      </c>
    </row>
    <row r="35" spans="1:23" ht="14.45">
      <c r="A35" t="str">
        <f>VLOOKUP(E35,'Data sent - Andy'!A$1:I$81,9,FALSE)</f>
        <v>Mainland</v>
      </c>
      <c r="B35" t="s">
        <v>23</v>
      </c>
      <c r="C35" t="s">
        <v>24</v>
      </c>
      <c r="D35" t="s">
        <v>61</v>
      </c>
      <c r="E35" s="6">
        <v>49235</v>
      </c>
      <c r="F35" t="s">
        <v>66</v>
      </c>
      <c r="G35" t="s">
        <v>36</v>
      </c>
      <c r="H35" t="str">
        <f>VLOOKUP(E35,'Data sent - Andy'!A$1:F$84,6,FALSE)</f>
        <v>PERU</v>
      </c>
      <c r="I35" t="s">
        <v>63</v>
      </c>
      <c r="J35" t="s">
        <v>34</v>
      </c>
      <c r="K35" t="s">
        <v>34</v>
      </c>
      <c r="L35" t="s">
        <v>39</v>
      </c>
      <c r="M35">
        <v>8.73</v>
      </c>
      <c r="N35">
        <v>58.4</v>
      </c>
      <c r="O35">
        <v>51.74</v>
      </c>
      <c r="P35">
        <f t="shared" ref="P35:P66" si="2">N35-O35</f>
        <v>6.6599999999999966</v>
      </c>
      <c r="Q35">
        <f t="shared" ref="Q35:Q66" si="3">100*(P35/N35)</f>
        <v>11.404109589041092</v>
      </c>
      <c r="R35">
        <v>17.25</v>
      </c>
      <c r="S35">
        <v>33.68</v>
      </c>
      <c r="T35">
        <v>3.33</v>
      </c>
      <c r="U35">
        <v>3.57</v>
      </c>
      <c r="V35">
        <v>13.9</v>
      </c>
      <c r="W35" t="s">
        <v>28</v>
      </c>
    </row>
    <row r="36" spans="1:23" ht="14.45">
      <c r="A36" t="str">
        <f>VLOOKUP(E36,'Data sent - Andy'!A$1:I$81,9,FALSE)</f>
        <v>Mainland</v>
      </c>
      <c r="B36" t="s">
        <v>23</v>
      </c>
      <c r="C36" t="s">
        <v>24</v>
      </c>
      <c r="D36" t="s">
        <v>61</v>
      </c>
      <c r="E36" s="6">
        <v>47340</v>
      </c>
      <c r="F36" s="1">
        <v>40005</v>
      </c>
      <c r="G36" t="s">
        <v>36</v>
      </c>
      <c r="H36" t="str">
        <f>VLOOKUP(E36,'Data sent - Andy'!A$1:F$84,6,FALSE)</f>
        <v>PERU</v>
      </c>
      <c r="I36" t="s">
        <v>67</v>
      </c>
      <c r="J36" t="s">
        <v>34</v>
      </c>
      <c r="K36" t="s">
        <v>34</v>
      </c>
      <c r="L36" t="s">
        <v>41</v>
      </c>
      <c r="M36">
        <v>7.45</v>
      </c>
      <c r="N36">
        <v>54.82</v>
      </c>
      <c r="O36">
        <v>51.57</v>
      </c>
      <c r="P36">
        <f t="shared" si="2"/>
        <v>3.25</v>
      </c>
      <c r="Q36">
        <f t="shared" si="3"/>
        <v>5.9284932506384527</v>
      </c>
      <c r="R36">
        <v>16.52</v>
      </c>
      <c r="S36">
        <v>33.26</v>
      </c>
      <c r="T36">
        <v>3.32</v>
      </c>
      <c r="U36">
        <v>3.89</v>
      </c>
      <c r="V36">
        <v>14.83</v>
      </c>
      <c r="W36" t="s">
        <v>28</v>
      </c>
    </row>
    <row r="37" spans="1:23" ht="14.45">
      <c r="A37" t="str">
        <f>VLOOKUP(E37,'Data sent - Andy'!A$1:I$81,9,FALSE)</f>
        <v>Mainland</v>
      </c>
      <c r="B37" t="s">
        <v>23</v>
      </c>
      <c r="C37" t="s">
        <v>24</v>
      </c>
      <c r="D37" t="s">
        <v>61</v>
      </c>
      <c r="E37" s="6">
        <v>47367</v>
      </c>
      <c r="G37" t="s">
        <v>36</v>
      </c>
      <c r="H37" t="str">
        <f>VLOOKUP(E37,'Data sent - Andy'!A$1:F$84,6,FALSE)</f>
        <v>PERU</v>
      </c>
      <c r="M37">
        <v>8.75</v>
      </c>
      <c r="N37">
        <v>60.05</v>
      </c>
      <c r="O37">
        <v>50.75</v>
      </c>
      <c r="P37">
        <f t="shared" si="2"/>
        <v>9.2999999999999972</v>
      </c>
      <c r="Q37">
        <f t="shared" si="3"/>
        <v>15.487094088259779</v>
      </c>
      <c r="R37">
        <v>17.04</v>
      </c>
      <c r="S37">
        <v>36.03</v>
      </c>
      <c r="T37">
        <v>2.91</v>
      </c>
      <c r="U37">
        <v>3.54</v>
      </c>
      <c r="V37">
        <v>14.78</v>
      </c>
      <c r="W37" t="s">
        <v>28</v>
      </c>
    </row>
    <row r="38" spans="1:23" ht="14.45">
      <c r="A38" t="str">
        <f>VLOOKUP(E38,'Data sent - Andy'!A$1:I$81,9,FALSE)</f>
        <v>Mainland</v>
      </c>
      <c r="B38" t="s">
        <v>23</v>
      </c>
      <c r="C38" t="s">
        <v>24</v>
      </c>
      <c r="D38" t="s">
        <v>61</v>
      </c>
      <c r="E38" s="6">
        <v>47381</v>
      </c>
      <c r="G38" t="s">
        <v>36</v>
      </c>
      <c r="H38" t="str">
        <f>VLOOKUP(E38,'Data sent - Andy'!A$1:F$84,6,FALSE)</f>
        <v>PERU</v>
      </c>
      <c r="M38">
        <v>9.85</v>
      </c>
      <c r="N38">
        <v>61.97</v>
      </c>
      <c r="O38">
        <v>56.79</v>
      </c>
      <c r="P38">
        <f t="shared" si="2"/>
        <v>5.18</v>
      </c>
      <c r="Q38">
        <f t="shared" si="3"/>
        <v>8.3588833306438595</v>
      </c>
      <c r="R38">
        <v>15.95</v>
      </c>
      <c r="S38">
        <v>40.21</v>
      </c>
      <c r="T38">
        <v>3.13</v>
      </c>
      <c r="U38">
        <v>3.46</v>
      </c>
      <c r="V38">
        <v>14.79</v>
      </c>
      <c r="W38" t="s">
        <v>28</v>
      </c>
    </row>
    <row r="39" spans="1:23" ht="14.45">
      <c r="A39" t="str">
        <f>VLOOKUP(E39,'Data sent - Andy'!A$1:I$81,9,FALSE)</f>
        <v>Island</v>
      </c>
      <c r="B39" t="s">
        <v>23</v>
      </c>
      <c r="C39" t="s">
        <v>24</v>
      </c>
      <c r="D39" t="s">
        <v>42</v>
      </c>
      <c r="E39" s="6">
        <v>45995</v>
      </c>
      <c r="G39" t="s">
        <v>36</v>
      </c>
      <c r="H39" t="str">
        <f>VLOOKUP(E39,'Data sent - Andy'!A$1:F$84,6,FALSE)</f>
        <v>TRINIDAD &amp; TOBAGO</v>
      </c>
      <c r="M39">
        <v>9.9</v>
      </c>
      <c r="N39">
        <v>57.59</v>
      </c>
      <c r="O39">
        <v>49.38</v>
      </c>
      <c r="P39">
        <f t="shared" si="2"/>
        <v>8.2100000000000009</v>
      </c>
      <c r="Q39">
        <f t="shared" si="3"/>
        <v>14.255947213057823</v>
      </c>
      <c r="R39">
        <v>17.36</v>
      </c>
      <c r="S39">
        <v>35.14</v>
      </c>
      <c r="T39">
        <v>3.22</v>
      </c>
      <c r="U39">
        <v>3.67</v>
      </c>
      <c r="V39">
        <v>12.06</v>
      </c>
      <c r="W39" t="s">
        <v>28</v>
      </c>
    </row>
    <row r="40" spans="1:23" ht="14.45">
      <c r="A40" t="str">
        <f>VLOOKUP(E40,'Data sent - Andy'!A$1:I$81,9,FALSE)</f>
        <v>Island</v>
      </c>
      <c r="B40" t="s">
        <v>23</v>
      </c>
      <c r="C40" t="s">
        <v>24</v>
      </c>
      <c r="D40" t="s">
        <v>42</v>
      </c>
      <c r="E40" s="6">
        <v>45892</v>
      </c>
      <c r="G40" t="s">
        <v>36</v>
      </c>
      <c r="H40" t="str">
        <f>VLOOKUP(E40,'Data sent - Andy'!A$1:F$84,6,FALSE)</f>
        <v>TRINIDAD &amp; TOBAGO</v>
      </c>
      <c r="M40">
        <v>10.1</v>
      </c>
      <c r="N40">
        <v>58.43</v>
      </c>
      <c r="O40">
        <v>51.08</v>
      </c>
      <c r="P40">
        <f t="shared" si="2"/>
        <v>7.3500000000000014</v>
      </c>
      <c r="Q40">
        <f t="shared" si="3"/>
        <v>12.579154543898685</v>
      </c>
      <c r="R40">
        <v>16.66</v>
      </c>
      <c r="S40">
        <v>42.87</v>
      </c>
      <c r="T40">
        <v>3.11</v>
      </c>
      <c r="U40">
        <v>3.82</v>
      </c>
      <c r="V40">
        <v>12.47</v>
      </c>
      <c r="W40" t="s">
        <v>28</v>
      </c>
    </row>
    <row r="41" spans="1:23" ht="14.45">
      <c r="A41" t="str">
        <f>VLOOKUP(E41,'Data sent - Andy'!A$1:I$81,9,FALSE)</f>
        <v>Island</v>
      </c>
      <c r="B41" t="s">
        <v>23</v>
      </c>
      <c r="C41" t="s">
        <v>24</v>
      </c>
      <c r="D41" t="s">
        <v>42</v>
      </c>
      <c r="E41" s="6">
        <v>45902</v>
      </c>
      <c r="G41" t="s">
        <v>36</v>
      </c>
      <c r="H41" t="str">
        <f>VLOOKUP(E41,'Data sent - Andy'!A$1:F$84,6,FALSE)</f>
        <v>TRINIDAD &amp; TOBAGO</v>
      </c>
      <c r="M41">
        <v>9.4499999999999993</v>
      </c>
      <c r="N41">
        <v>57.15</v>
      </c>
      <c r="O41">
        <v>45.4</v>
      </c>
      <c r="P41">
        <f t="shared" si="2"/>
        <v>11.75</v>
      </c>
      <c r="Q41">
        <f t="shared" si="3"/>
        <v>20.559930008748907</v>
      </c>
      <c r="R41">
        <v>17.190000000000001</v>
      </c>
      <c r="S41">
        <v>38.479999999999997</v>
      </c>
      <c r="T41">
        <v>3.41</v>
      </c>
      <c r="U41">
        <v>3.87</v>
      </c>
      <c r="V41">
        <v>12.78</v>
      </c>
      <c r="W41" t="s">
        <v>28</v>
      </c>
    </row>
    <row r="42" spans="1:23" ht="14.45">
      <c r="A42" t="str">
        <f>VLOOKUP(E42,'Data sent - Andy'!A$1:I$81,9,FALSE)</f>
        <v>Island</v>
      </c>
      <c r="B42" t="s">
        <v>23</v>
      </c>
      <c r="C42" t="s">
        <v>24</v>
      </c>
      <c r="D42" t="s">
        <v>42</v>
      </c>
      <c r="E42" s="6">
        <v>46008</v>
      </c>
      <c r="G42" t="s">
        <v>36</v>
      </c>
      <c r="H42" t="str">
        <f>VLOOKUP(E42,'Data sent - Andy'!A$1:F$84,6,FALSE)</f>
        <v>TRINIDAD &amp; TOBAGO</v>
      </c>
      <c r="M42">
        <v>10.199999999999999</v>
      </c>
      <c r="N42">
        <v>56.25</v>
      </c>
      <c r="O42">
        <v>43.56</v>
      </c>
      <c r="P42">
        <f t="shared" si="2"/>
        <v>12.689999999999998</v>
      </c>
      <c r="Q42">
        <f t="shared" si="3"/>
        <v>22.559999999999995</v>
      </c>
      <c r="R42">
        <v>17.95</v>
      </c>
      <c r="S42">
        <v>41.52</v>
      </c>
      <c r="T42">
        <v>3.29</v>
      </c>
      <c r="U42">
        <v>3.52</v>
      </c>
      <c r="V42">
        <v>12.36</v>
      </c>
      <c r="W42" t="s">
        <v>28</v>
      </c>
    </row>
    <row r="43" spans="1:23" ht="14.45">
      <c r="A43" t="e">
        <f>VLOOKUP(E43,'Data sent - Andy'!A$1:I$81,9,FALSE)</f>
        <v>#N/A</v>
      </c>
      <c r="B43" t="s">
        <v>23</v>
      </c>
      <c r="C43" t="s">
        <v>24</v>
      </c>
      <c r="E43" s="6" t="s">
        <v>68</v>
      </c>
      <c r="G43" t="s">
        <v>26</v>
      </c>
      <c r="H43" t="e">
        <f>VLOOKUP(E43,'Data sent - Andy'!A$1:F$84,6,FALSE)</f>
        <v>#N/A</v>
      </c>
      <c r="N43">
        <v>59.04</v>
      </c>
      <c r="O43">
        <v>51.41</v>
      </c>
      <c r="P43">
        <f t="shared" si="2"/>
        <v>7.6300000000000026</v>
      </c>
      <c r="Q43">
        <f t="shared" si="3"/>
        <v>12.923441734417349</v>
      </c>
      <c r="R43">
        <v>16.59</v>
      </c>
      <c r="S43">
        <v>42.42</v>
      </c>
      <c r="T43">
        <v>3.18</v>
      </c>
      <c r="U43" t="s">
        <v>34</v>
      </c>
      <c r="V43">
        <v>14.46</v>
      </c>
      <c r="W43" t="s">
        <v>28</v>
      </c>
    </row>
    <row r="44" spans="1:23" ht="14.45">
      <c r="A44" t="str">
        <f>VLOOKUP(E44,'Data sent - Andy'!A$1:I$81,9,FALSE)</f>
        <v>Island</v>
      </c>
      <c r="B44" t="s">
        <v>23</v>
      </c>
      <c r="C44" t="s">
        <v>24</v>
      </c>
      <c r="E44" s="6">
        <v>56058</v>
      </c>
      <c r="G44" t="s">
        <v>26</v>
      </c>
      <c r="H44" t="str">
        <f>VLOOKUP(E44,'Data sent - Andy'!A$1:F$84,6,FALSE)</f>
        <v>PANAMA</v>
      </c>
      <c r="N44">
        <v>56.67</v>
      </c>
      <c r="O44">
        <v>48.79</v>
      </c>
      <c r="P44">
        <f t="shared" si="2"/>
        <v>7.8800000000000026</v>
      </c>
      <c r="Q44">
        <f t="shared" si="3"/>
        <v>13.905064407976006</v>
      </c>
      <c r="R44">
        <v>15.94</v>
      </c>
      <c r="S44">
        <v>35.01</v>
      </c>
      <c r="T44">
        <v>2.74</v>
      </c>
      <c r="U44">
        <v>3.54</v>
      </c>
      <c r="V44">
        <v>13.41</v>
      </c>
      <c r="W44" t="s">
        <v>28</v>
      </c>
    </row>
    <row r="45" spans="1:23" ht="14.45">
      <c r="A45" t="e">
        <f>VLOOKUP(E45,'Data sent - Andy'!A$1:I$81,9,FALSE)</f>
        <v>#N/A</v>
      </c>
      <c r="B45" t="s">
        <v>23</v>
      </c>
      <c r="C45" t="s">
        <v>24</v>
      </c>
      <c r="D45" t="s">
        <v>69</v>
      </c>
      <c r="E45" s="6" t="s">
        <v>70</v>
      </c>
      <c r="G45" t="s">
        <v>26</v>
      </c>
      <c r="H45" t="e">
        <f>VLOOKUP(E45,'Data sent - Andy'!A$1:F$84,6,FALSE)</f>
        <v>#N/A</v>
      </c>
      <c r="N45">
        <v>58.36</v>
      </c>
      <c r="O45">
        <v>46.62</v>
      </c>
      <c r="P45">
        <f t="shared" si="2"/>
        <v>11.740000000000002</v>
      </c>
      <c r="Q45">
        <f t="shared" si="3"/>
        <v>20.116518163125434</v>
      </c>
      <c r="R45">
        <v>17.98</v>
      </c>
      <c r="S45">
        <v>42.48</v>
      </c>
      <c r="T45">
        <v>3.13</v>
      </c>
      <c r="U45">
        <v>3.32</v>
      </c>
      <c r="V45">
        <v>13.55</v>
      </c>
      <c r="W45" t="s">
        <v>28</v>
      </c>
    </row>
    <row r="46" spans="1:23" ht="14.45">
      <c r="A46" t="str">
        <f>VLOOKUP(E46,'Data sent - Andy'!A$1:I$81,9,FALSE)</f>
        <v>Island</v>
      </c>
      <c r="B46" t="s">
        <v>23</v>
      </c>
      <c r="C46" t="s">
        <v>24</v>
      </c>
      <c r="D46" t="s">
        <v>71</v>
      </c>
      <c r="E46" s="6">
        <v>10251</v>
      </c>
      <c r="G46" t="s">
        <v>26</v>
      </c>
      <c r="H46" t="str">
        <f>VLOOKUP(E46,'Data sent - Andy'!A$1:F$84,6,FALSE)</f>
        <v>BARBADOS</v>
      </c>
      <c r="N46">
        <v>61.3</v>
      </c>
      <c r="O46">
        <v>50.93</v>
      </c>
      <c r="P46">
        <f t="shared" si="2"/>
        <v>10.369999999999997</v>
      </c>
      <c r="Q46">
        <f t="shared" si="3"/>
        <v>16.916802610114189</v>
      </c>
      <c r="R46">
        <v>18.62</v>
      </c>
      <c r="S46">
        <v>47.76</v>
      </c>
      <c r="T46">
        <v>2.72</v>
      </c>
      <c r="U46">
        <v>3.19</v>
      </c>
      <c r="V46">
        <v>12.63</v>
      </c>
      <c r="W46" t="s">
        <v>28</v>
      </c>
    </row>
    <row r="47" spans="1:23" ht="14.45">
      <c r="A47" t="str">
        <f>VLOOKUP(E47,'Data sent - Andy'!A$1:I$81,9,FALSE)</f>
        <v>Island</v>
      </c>
      <c r="B47" t="s">
        <v>23</v>
      </c>
      <c r="C47" t="s">
        <v>24</v>
      </c>
      <c r="D47" t="s">
        <v>71</v>
      </c>
      <c r="E47" s="6">
        <v>10225</v>
      </c>
      <c r="G47" t="s">
        <v>26</v>
      </c>
      <c r="H47" t="str">
        <f>VLOOKUP(E47,'Data sent - Andy'!A$1:F$84,6,FALSE)</f>
        <v>BARBADOS</v>
      </c>
      <c r="N47">
        <v>55.29</v>
      </c>
      <c r="O47">
        <v>45.77</v>
      </c>
      <c r="P47">
        <f t="shared" si="2"/>
        <v>9.519999999999996</v>
      </c>
      <c r="Q47">
        <f t="shared" si="3"/>
        <v>17.218303490685468</v>
      </c>
      <c r="R47">
        <v>17.48</v>
      </c>
      <c r="S47">
        <v>35.65</v>
      </c>
      <c r="T47">
        <v>2.98</v>
      </c>
      <c r="U47">
        <v>3.06</v>
      </c>
      <c r="V47">
        <v>12.38</v>
      </c>
      <c r="W47" t="s">
        <v>28</v>
      </c>
    </row>
    <row r="48" spans="1:23" ht="14.45">
      <c r="A48" t="str">
        <f>VLOOKUP(E48,'Data sent - Andy'!A$1:I$81,9,FALSE)</f>
        <v>Island</v>
      </c>
      <c r="B48" t="s">
        <v>23</v>
      </c>
      <c r="C48" t="s">
        <v>24</v>
      </c>
      <c r="D48" t="s">
        <v>71</v>
      </c>
      <c r="E48" s="6">
        <v>10224</v>
      </c>
      <c r="G48" t="s">
        <v>26</v>
      </c>
      <c r="H48" t="str">
        <f>VLOOKUP(E48,'Data sent - Andy'!A$1:F$84,6,FALSE)</f>
        <v>BARBADOS</v>
      </c>
      <c r="N48">
        <v>53.78</v>
      </c>
      <c r="O48">
        <v>45.66</v>
      </c>
      <c r="P48">
        <f t="shared" si="2"/>
        <v>8.1200000000000045</v>
      </c>
      <c r="Q48">
        <f t="shared" si="3"/>
        <v>15.098549646708822</v>
      </c>
      <c r="R48">
        <v>16.82</v>
      </c>
      <c r="S48">
        <v>33.909999999999997</v>
      </c>
      <c r="T48">
        <v>2.98</v>
      </c>
      <c r="U48">
        <v>3.26</v>
      </c>
      <c r="V48">
        <v>11.63</v>
      </c>
      <c r="W48" t="s">
        <v>28</v>
      </c>
    </row>
    <row r="49" spans="1:23" ht="14.45">
      <c r="A49" t="str">
        <f>VLOOKUP(E49,'Data sent - Andy'!A$1:I$81,9,FALSE)</f>
        <v>Island</v>
      </c>
      <c r="B49" t="s">
        <v>23</v>
      </c>
      <c r="C49" t="s">
        <v>24</v>
      </c>
      <c r="D49" t="s">
        <v>71</v>
      </c>
      <c r="E49" s="6">
        <v>10223</v>
      </c>
      <c r="G49" t="s">
        <v>26</v>
      </c>
      <c r="H49" t="str">
        <f>VLOOKUP(E49,'Data sent - Andy'!A$1:F$84,6,FALSE)</f>
        <v>BARBADOS</v>
      </c>
      <c r="N49">
        <v>51.98</v>
      </c>
      <c r="O49">
        <v>42.1</v>
      </c>
      <c r="P49">
        <f t="shared" si="2"/>
        <v>9.8799999999999955</v>
      </c>
      <c r="Q49">
        <f t="shared" si="3"/>
        <v>19.007310504040007</v>
      </c>
      <c r="R49">
        <v>16.46</v>
      </c>
      <c r="S49">
        <v>38.61</v>
      </c>
      <c r="T49">
        <v>2.56</v>
      </c>
      <c r="U49">
        <v>2.98</v>
      </c>
      <c r="V49">
        <v>12.16</v>
      </c>
      <c r="W49" t="s">
        <v>28</v>
      </c>
    </row>
    <row r="50" spans="1:23" ht="14.45">
      <c r="A50" t="str">
        <f>VLOOKUP(E50,'Data sent - Andy'!A$1:I$81,9,FALSE)</f>
        <v>Mainland</v>
      </c>
      <c r="B50" t="s">
        <v>23</v>
      </c>
      <c r="C50" t="s">
        <v>24</v>
      </c>
      <c r="D50" t="s">
        <v>42</v>
      </c>
      <c r="E50" s="6">
        <v>36120</v>
      </c>
      <c r="G50" t="s">
        <v>26</v>
      </c>
      <c r="H50" t="str">
        <f>VLOOKUP(E50,'Data sent - Andy'!A$1:F$84,6,FALSE)</f>
        <v>COLOMBIA</v>
      </c>
      <c r="N50">
        <v>52.24</v>
      </c>
      <c r="O50">
        <v>43.6</v>
      </c>
      <c r="P50">
        <f t="shared" si="2"/>
        <v>8.64</v>
      </c>
      <c r="Q50">
        <f t="shared" si="3"/>
        <v>16.539050535987748</v>
      </c>
      <c r="R50">
        <v>18.57</v>
      </c>
      <c r="S50">
        <v>33.26</v>
      </c>
      <c r="T50">
        <v>3.48</v>
      </c>
      <c r="U50">
        <v>3.34</v>
      </c>
      <c r="V50">
        <v>11.22</v>
      </c>
      <c r="W50" t="s">
        <v>28</v>
      </c>
    </row>
    <row r="51" spans="1:23" ht="14.45">
      <c r="A51" t="str">
        <f>VLOOKUP(E51,'Data sent - Andy'!A$1:I$81,9,FALSE)</f>
        <v>Mainland</v>
      </c>
      <c r="B51" t="s">
        <v>23</v>
      </c>
      <c r="C51" t="s">
        <v>24</v>
      </c>
      <c r="D51" t="s">
        <v>42</v>
      </c>
      <c r="E51" s="6">
        <v>36121</v>
      </c>
      <c r="G51" t="s">
        <v>26</v>
      </c>
      <c r="H51" t="str">
        <f>VLOOKUP(E51,'Data sent - Andy'!A$1:F$84,6,FALSE)</f>
        <v>COLOMBIA</v>
      </c>
      <c r="N51">
        <v>58.06</v>
      </c>
      <c r="O51">
        <v>47.43</v>
      </c>
      <c r="P51">
        <f t="shared" si="2"/>
        <v>10.630000000000003</v>
      </c>
      <c r="Q51">
        <f t="shared" si="3"/>
        <v>18.308646228039962</v>
      </c>
      <c r="R51">
        <v>17.13</v>
      </c>
      <c r="S51">
        <v>34.54</v>
      </c>
      <c r="T51">
        <v>3.24</v>
      </c>
      <c r="U51">
        <v>3.19</v>
      </c>
      <c r="V51">
        <v>13.34</v>
      </c>
      <c r="W51" t="s">
        <v>28</v>
      </c>
    </row>
    <row r="52" spans="1:23" ht="14.45">
      <c r="A52" t="str">
        <f>VLOOKUP(E52,'Data sent - Andy'!A$1:I$81,9,FALSE)</f>
        <v>Mainland</v>
      </c>
      <c r="B52" t="s">
        <v>23</v>
      </c>
      <c r="C52" t="s">
        <v>24</v>
      </c>
      <c r="D52" t="s">
        <v>42</v>
      </c>
      <c r="E52" s="6">
        <v>9229</v>
      </c>
      <c r="G52" t="s">
        <v>26</v>
      </c>
      <c r="H52" t="str">
        <f>VLOOKUP(E52,'Data sent - Andy'!A$1:F$84,6,FALSE)</f>
        <v>COLOMBIA</v>
      </c>
      <c r="N52">
        <v>56.92</v>
      </c>
      <c r="O52">
        <v>45.99</v>
      </c>
      <c r="P52">
        <f t="shared" si="2"/>
        <v>10.93</v>
      </c>
      <c r="Q52">
        <f t="shared" si="3"/>
        <v>19.202389318341531</v>
      </c>
      <c r="R52">
        <v>18.28</v>
      </c>
      <c r="S52">
        <v>36.15</v>
      </c>
      <c r="T52">
        <v>2.93</v>
      </c>
      <c r="U52">
        <v>3.21</v>
      </c>
      <c r="V52">
        <v>10.87</v>
      </c>
      <c r="W52" t="s">
        <v>28</v>
      </c>
    </row>
    <row r="53" spans="1:23" ht="14.45">
      <c r="A53" t="str">
        <f>VLOOKUP(E53,'Data sent - Andy'!A$1:I$81,9,FALSE)</f>
        <v>Island</v>
      </c>
      <c r="B53" t="s">
        <v>23</v>
      </c>
      <c r="C53" t="s">
        <v>24</v>
      </c>
      <c r="D53" t="s">
        <v>42</v>
      </c>
      <c r="E53" s="6">
        <v>42637</v>
      </c>
      <c r="G53" t="s">
        <v>36</v>
      </c>
      <c r="H53" t="str">
        <f>VLOOKUP(E53,'Data sent - Andy'!A$1:F$84,6,FALSE)</f>
        <v>TRINIDAD &amp; TOBAGO</v>
      </c>
      <c r="M53">
        <v>10.1</v>
      </c>
      <c r="N53">
        <v>60.55</v>
      </c>
      <c r="O53">
        <v>50.52</v>
      </c>
      <c r="P53">
        <f t="shared" si="2"/>
        <v>10.029999999999994</v>
      </c>
      <c r="Q53">
        <f t="shared" si="3"/>
        <v>16.56482246077621</v>
      </c>
      <c r="R53">
        <v>16.79</v>
      </c>
      <c r="S53">
        <v>31.89</v>
      </c>
      <c r="T53">
        <v>3.15</v>
      </c>
      <c r="U53">
        <v>3.76</v>
      </c>
      <c r="V53">
        <v>13</v>
      </c>
      <c r="W53" t="s">
        <v>28</v>
      </c>
    </row>
    <row r="54" spans="1:23" ht="14.45">
      <c r="A54" t="str">
        <f>VLOOKUP(E54,'Data sent - Andy'!A$1:I$81,9,FALSE)</f>
        <v>Island</v>
      </c>
      <c r="B54" t="s">
        <v>23</v>
      </c>
      <c r="C54" t="s">
        <v>24</v>
      </c>
      <c r="D54" t="s">
        <v>72</v>
      </c>
      <c r="E54">
        <v>30690</v>
      </c>
      <c r="G54" t="s">
        <v>26</v>
      </c>
      <c r="H54" t="str">
        <f>VLOOKUP(E54,'Data sent - Andy'!A$1:F$84,6,FALSE)</f>
        <v>BAHAMAS</v>
      </c>
      <c r="L54" t="s">
        <v>39</v>
      </c>
      <c r="M54" t="s">
        <v>34</v>
      </c>
      <c r="N54">
        <v>60.69</v>
      </c>
      <c r="O54">
        <v>50.16</v>
      </c>
      <c r="P54">
        <f t="shared" si="2"/>
        <v>10.530000000000001</v>
      </c>
      <c r="Q54">
        <f t="shared" si="3"/>
        <v>17.350469599604551</v>
      </c>
      <c r="R54">
        <v>19.02</v>
      </c>
      <c r="S54">
        <v>43.36</v>
      </c>
      <c r="T54">
        <v>3.53</v>
      </c>
      <c r="U54">
        <v>3.81</v>
      </c>
      <c r="V54">
        <v>12.98</v>
      </c>
      <c r="W54" t="s">
        <v>33</v>
      </c>
    </row>
    <row r="55" spans="1:23" ht="14.45">
      <c r="A55" t="str">
        <f>VLOOKUP(E55,'Data sent - Andy'!A$1:I$81,9,FALSE)</f>
        <v>Island</v>
      </c>
      <c r="B55" t="s">
        <v>23</v>
      </c>
      <c r="C55" t="s">
        <v>24</v>
      </c>
      <c r="D55" t="s">
        <v>42</v>
      </c>
      <c r="E55" s="6">
        <v>42586</v>
      </c>
      <c r="G55" t="s">
        <v>36</v>
      </c>
      <c r="H55" t="str">
        <f>VLOOKUP(E55,'Data sent - Andy'!A$1:F$84,6,FALSE)</f>
        <v>TRINIDAD &amp; TOBAGO</v>
      </c>
      <c r="M55">
        <v>9.3000000000000007</v>
      </c>
      <c r="N55">
        <v>51.53</v>
      </c>
      <c r="O55">
        <v>43.19</v>
      </c>
      <c r="P55">
        <f t="shared" si="2"/>
        <v>8.3400000000000034</v>
      </c>
      <c r="Q55">
        <f t="shared" si="3"/>
        <v>16.184746749466335</v>
      </c>
      <c r="R55">
        <v>16.82</v>
      </c>
      <c r="S55">
        <v>32.450000000000003</v>
      </c>
      <c r="T55">
        <v>3.12</v>
      </c>
      <c r="U55">
        <v>3.2</v>
      </c>
      <c r="V55">
        <v>12.87</v>
      </c>
      <c r="W55" t="s">
        <v>28</v>
      </c>
    </row>
    <row r="56" spans="1:23" ht="14.45">
      <c r="A56" t="str">
        <f>VLOOKUP(E56,'Data sent - Andy'!A$1:I$81,9,FALSE)</f>
        <v>Island</v>
      </c>
      <c r="B56" t="s">
        <v>23</v>
      </c>
      <c r="C56" t="s">
        <v>24</v>
      </c>
      <c r="D56" t="s">
        <v>72</v>
      </c>
      <c r="E56">
        <v>14319</v>
      </c>
      <c r="G56" t="s">
        <v>26</v>
      </c>
      <c r="H56" t="str">
        <f>VLOOKUP(E56,'Data sent - Andy'!A$1:F$84,6,FALSE)</f>
        <v>BAHAMAS</v>
      </c>
      <c r="L56" t="s">
        <v>41</v>
      </c>
      <c r="N56">
        <v>64.349999999999994</v>
      </c>
      <c r="O56">
        <v>45.74</v>
      </c>
      <c r="P56">
        <f t="shared" si="2"/>
        <v>18.609999999999992</v>
      </c>
      <c r="Q56">
        <f t="shared" si="3"/>
        <v>28.919968919968909</v>
      </c>
      <c r="R56">
        <v>17.88</v>
      </c>
      <c r="S56">
        <v>40.24</v>
      </c>
      <c r="T56">
        <v>3.17</v>
      </c>
      <c r="U56">
        <v>3.56</v>
      </c>
      <c r="V56">
        <v>12.21</v>
      </c>
      <c r="W56" t="s">
        <v>73</v>
      </c>
    </row>
    <row r="57" spans="1:23" ht="14.45">
      <c r="A57" t="str">
        <f>VLOOKUP(E57,'Data sent - Andy'!A$1:I$81,9,FALSE)</f>
        <v>Island</v>
      </c>
      <c r="B57" t="s">
        <v>23</v>
      </c>
      <c r="C57" t="s">
        <v>24</v>
      </c>
      <c r="D57" t="s">
        <v>42</v>
      </c>
      <c r="E57" s="6">
        <v>46427</v>
      </c>
      <c r="G57" t="s">
        <v>36</v>
      </c>
      <c r="H57" t="str">
        <f>VLOOKUP(E57,'Data sent - Andy'!A$1:F$84,6,FALSE)</f>
        <v>TRINIDAD &amp; TOBAGO</v>
      </c>
      <c r="M57">
        <v>10.25</v>
      </c>
      <c r="N57">
        <v>52.55</v>
      </c>
      <c r="O57">
        <v>42.52</v>
      </c>
      <c r="P57">
        <f t="shared" si="2"/>
        <v>10.029999999999994</v>
      </c>
      <c r="Q57">
        <f t="shared" si="3"/>
        <v>19.086584205518545</v>
      </c>
      <c r="R57">
        <v>15.02</v>
      </c>
      <c r="S57">
        <v>31.45</v>
      </c>
      <c r="T57">
        <v>3.27</v>
      </c>
      <c r="U57">
        <v>3.25</v>
      </c>
      <c r="V57">
        <v>13.24</v>
      </c>
      <c r="W57" t="s">
        <v>28</v>
      </c>
    </row>
    <row r="58" spans="1:23" ht="14.45">
      <c r="A58" t="str">
        <f>VLOOKUP(E58,'Data sent - Andy'!A$1:I$81,9,FALSE)</f>
        <v>Island</v>
      </c>
      <c r="B58" t="s">
        <v>23</v>
      </c>
      <c r="C58" t="s">
        <v>24</v>
      </c>
      <c r="D58" t="s">
        <v>42</v>
      </c>
      <c r="E58">
        <v>46369</v>
      </c>
      <c r="G58" t="s">
        <v>36</v>
      </c>
      <c r="H58" t="str">
        <f>VLOOKUP(E58,'Data sent - Andy'!A$1:F$84,6,FALSE)</f>
        <v>TRINIDAD &amp; TOBAGO</v>
      </c>
      <c r="M58">
        <v>10.8</v>
      </c>
      <c r="N58">
        <v>60.24</v>
      </c>
      <c r="O58">
        <v>51.04</v>
      </c>
      <c r="P58">
        <f t="shared" si="2"/>
        <v>9.2000000000000028</v>
      </c>
      <c r="Q58">
        <f t="shared" si="3"/>
        <v>15.272244355909697</v>
      </c>
      <c r="R58">
        <v>14.71</v>
      </c>
      <c r="S58">
        <v>33.85</v>
      </c>
      <c r="T58">
        <v>3.21</v>
      </c>
      <c r="U58">
        <v>3.4</v>
      </c>
      <c r="V58">
        <v>12.9</v>
      </c>
      <c r="W58" t="s">
        <v>28</v>
      </c>
    </row>
    <row r="59" spans="1:23" ht="14.45">
      <c r="A59" t="str">
        <f>VLOOKUP(E59,'Data sent - Andy'!A$1:I$81,9,FALSE)</f>
        <v>Island</v>
      </c>
      <c r="B59" t="s">
        <v>23</v>
      </c>
      <c r="C59" t="s">
        <v>24</v>
      </c>
      <c r="D59" t="s">
        <v>72</v>
      </c>
      <c r="E59">
        <v>41211</v>
      </c>
      <c r="G59" t="s">
        <v>26</v>
      </c>
      <c r="H59" t="str">
        <f>VLOOKUP(E59,'Data sent - Andy'!A$1:F$84,6,FALSE)</f>
        <v>BAHAMAS</v>
      </c>
      <c r="L59" t="s">
        <v>41</v>
      </c>
      <c r="M59">
        <v>8.3000000000000007</v>
      </c>
      <c r="N59">
        <v>63.23</v>
      </c>
      <c r="O59">
        <v>49.3</v>
      </c>
      <c r="P59">
        <f t="shared" si="2"/>
        <v>13.93</v>
      </c>
      <c r="Q59">
        <f t="shared" si="3"/>
        <v>22.030681638462756</v>
      </c>
      <c r="R59">
        <v>18.71</v>
      </c>
      <c r="S59">
        <v>42.96</v>
      </c>
      <c r="T59">
        <v>3.78</v>
      </c>
      <c r="U59">
        <v>4.1900000000000004</v>
      </c>
      <c r="V59">
        <v>13.98</v>
      </c>
      <c r="W59" t="s">
        <v>33</v>
      </c>
    </row>
    <row r="60" spans="1:23" ht="14.45">
      <c r="A60" t="str">
        <f>VLOOKUP(E60,'Data sent - Andy'!A$1:I$81,9,FALSE)</f>
        <v>Island</v>
      </c>
      <c r="B60" t="s">
        <v>23</v>
      </c>
      <c r="C60" t="s">
        <v>24</v>
      </c>
      <c r="D60" t="s">
        <v>42</v>
      </c>
      <c r="E60">
        <v>46370</v>
      </c>
      <c r="G60" t="s">
        <v>36</v>
      </c>
      <c r="H60" t="str">
        <f>VLOOKUP(E60,'Data sent - Andy'!A$1:F$84,6,FALSE)</f>
        <v>TRINIDAD &amp; TOBAGO</v>
      </c>
      <c r="M60">
        <v>11.95</v>
      </c>
      <c r="N60">
        <v>61.93</v>
      </c>
      <c r="O60">
        <v>52.04</v>
      </c>
      <c r="P60">
        <f t="shared" si="2"/>
        <v>9.89</v>
      </c>
      <c r="Q60">
        <f t="shared" si="3"/>
        <v>15.969643145486842</v>
      </c>
      <c r="R60">
        <v>17.11</v>
      </c>
      <c r="S60">
        <v>30.89</v>
      </c>
      <c r="T60">
        <v>3.25</v>
      </c>
      <c r="U60">
        <v>3.45</v>
      </c>
      <c r="V60">
        <v>13</v>
      </c>
      <c r="W60" t="s">
        <v>28</v>
      </c>
    </row>
    <row r="61" spans="1:23" ht="14.45">
      <c r="A61" t="str">
        <f>VLOOKUP(E61,'Data sent - Andy'!A$1:I$81,9,FALSE)</f>
        <v>Island</v>
      </c>
      <c r="B61" t="s">
        <v>23</v>
      </c>
      <c r="C61" t="s">
        <v>24</v>
      </c>
      <c r="D61" t="s">
        <v>42</v>
      </c>
      <c r="E61">
        <v>45977</v>
      </c>
      <c r="G61" t="s">
        <v>36</v>
      </c>
      <c r="H61" t="str">
        <f>VLOOKUP(E61,'Data sent - Andy'!A$1:F$84,6,FALSE)</f>
        <v>TRINIDAD &amp; TOBAGO</v>
      </c>
      <c r="M61">
        <v>11.8</v>
      </c>
      <c r="N61">
        <v>61.41</v>
      </c>
      <c r="O61">
        <v>50.28</v>
      </c>
      <c r="P61">
        <f t="shared" si="2"/>
        <v>11.129999999999995</v>
      </c>
      <c r="Q61">
        <f t="shared" si="3"/>
        <v>18.124084025403022</v>
      </c>
      <c r="R61">
        <v>15.98</v>
      </c>
      <c r="S61">
        <v>41.36</v>
      </c>
      <c r="T61">
        <v>3.17</v>
      </c>
      <c r="U61">
        <v>3.46</v>
      </c>
      <c r="V61">
        <v>12.31</v>
      </c>
      <c r="W61" t="s">
        <v>28</v>
      </c>
    </row>
    <row r="62" spans="1:23" ht="14.45">
      <c r="A62" t="str">
        <f>VLOOKUP(E62,'Data sent - Andy'!A$1:I$81,9,FALSE)</f>
        <v>Island</v>
      </c>
      <c r="B62" t="s">
        <v>23</v>
      </c>
      <c r="C62" t="s">
        <v>24</v>
      </c>
      <c r="D62" t="s">
        <v>72</v>
      </c>
      <c r="E62">
        <v>41212</v>
      </c>
      <c r="G62" t="s">
        <v>36</v>
      </c>
      <c r="H62" t="str">
        <f>VLOOKUP(E62,'Data sent - Andy'!A$1:F$84,6,FALSE)</f>
        <v>BAHAMAS</v>
      </c>
      <c r="L62" t="s">
        <v>39</v>
      </c>
      <c r="M62">
        <v>10.8</v>
      </c>
      <c r="N62">
        <v>61.07</v>
      </c>
      <c r="O62">
        <v>44.33</v>
      </c>
      <c r="P62">
        <f t="shared" si="2"/>
        <v>16.740000000000002</v>
      </c>
      <c r="Q62">
        <f t="shared" si="3"/>
        <v>27.411167512690358</v>
      </c>
      <c r="R62">
        <v>20.55</v>
      </c>
      <c r="S62">
        <v>42.82</v>
      </c>
      <c r="T62">
        <v>3.98</v>
      </c>
      <c r="U62">
        <v>3.84</v>
      </c>
      <c r="V62">
        <v>13.59</v>
      </c>
      <c r="W62" t="s">
        <v>73</v>
      </c>
    </row>
    <row r="63" spans="1:23" ht="14.45">
      <c r="A63" t="str">
        <f>VLOOKUP(E63,'Data sent - Andy'!A$1:I$81,9,FALSE)</f>
        <v>Island</v>
      </c>
      <c r="B63" t="s">
        <v>23</v>
      </c>
      <c r="C63" t="s">
        <v>24</v>
      </c>
      <c r="D63" t="s">
        <v>42</v>
      </c>
      <c r="E63">
        <v>45866</v>
      </c>
      <c r="G63" t="s">
        <v>36</v>
      </c>
      <c r="H63" t="str">
        <f>VLOOKUP(E63,'Data sent - Andy'!A$1:F$84,6,FALSE)</f>
        <v>TRINIDAD &amp; TOBAGO</v>
      </c>
      <c r="M63">
        <v>10.4</v>
      </c>
      <c r="N63">
        <v>56.05</v>
      </c>
      <c r="O63">
        <v>44.63</v>
      </c>
      <c r="P63">
        <f t="shared" si="2"/>
        <v>11.419999999999995</v>
      </c>
      <c r="Q63">
        <f t="shared" si="3"/>
        <v>20.374665477252442</v>
      </c>
      <c r="R63">
        <v>16.690000000000001</v>
      </c>
      <c r="S63">
        <v>32.96</v>
      </c>
      <c r="T63">
        <v>3.05</v>
      </c>
      <c r="U63">
        <v>3.43</v>
      </c>
      <c r="V63">
        <v>12.28</v>
      </c>
      <c r="W63" t="s">
        <v>28</v>
      </c>
    </row>
    <row r="64" spans="1:23" ht="14.45">
      <c r="A64" t="str">
        <f>VLOOKUP(E64,'Data sent - Andy'!A$1:I$81,9,FALSE)</f>
        <v>Island</v>
      </c>
      <c r="B64" t="s">
        <v>23</v>
      </c>
      <c r="C64" t="s">
        <v>24</v>
      </c>
      <c r="D64" t="s">
        <v>72</v>
      </c>
      <c r="E64">
        <v>8928</v>
      </c>
      <c r="G64" t="s">
        <v>26</v>
      </c>
      <c r="H64" t="str">
        <f>VLOOKUP(E64,'Data sent - Andy'!A$1:F$84,6,FALSE)</f>
        <v>BAHAMAS</v>
      </c>
      <c r="L64" t="s">
        <v>41</v>
      </c>
      <c r="N64">
        <v>66.34</v>
      </c>
      <c r="O64">
        <v>53.75</v>
      </c>
      <c r="P64">
        <f t="shared" si="2"/>
        <v>12.590000000000003</v>
      </c>
      <c r="Q64">
        <f t="shared" si="3"/>
        <v>18.977992161591803</v>
      </c>
      <c r="R64">
        <v>18.559999999999999</v>
      </c>
      <c r="S64">
        <v>51.43</v>
      </c>
      <c r="T64">
        <v>3.38</v>
      </c>
      <c r="U64">
        <v>4.07</v>
      </c>
      <c r="V64">
        <v>13.65</v>
      </c>
      <c r="W64" t="s">
        <v>73</v>
      </c>
    </row>
    <row r="65" spans="1:23" ht="14.45">
      <c r="A65" t="str">
        <f>VLOOKUP(E65,'Data sent - Andy'!A$1:I$81,9,FALSE)</f>
        <v>Island</v>
      </c>
      <c r="B65" t="s">
        <v>23</v>
      </c>
      <c r="C65" t="s">
        <v>24</v>
      </c>
      <c r="D65" t="s">
        <v>72</v>
      </c>
      <c r="E65">
        <v>9230</v>
      </c>
      <c r="G65" t="s">
        <v>26</v>
      </c>
      <c r="H65" t="str">
        <f>VLOOKUP(E65,'Data sent - Andy'!A$1:F$84,6,FALSE)</f>
        <v>BAHAMAS</v>
      </c>
      <c r="L65" t="s">
        <v>39</v>
      </c>
      <c r="N65">
        <v>59.99</v>
      </c>
      <c r="O65">
        <v>49.77</v>
      </c>
      <c r="P65">
        <f t="shared" si="2"/>
        <v>10.219999999999999</v>
      </c>
      <c r="Q65">
        <f t="shared" si="3"/>
        <v>17.036172695449238</v>
      </c>
      <c r="R65">
        <v>16.71</v>
      </c>
      <c r="S65">
        <v>43.18</v>
      </c>
      <c r="T65">
        <v>3.46</v>
      </c>
      <c r="U65">
        <v>4.16</v>
      </c>
      <c r="V65">
        <v>13.27</v>
      </c>
      <c r="W65" t="s">
        <v>73</v>
      </c>
    </row>
    <row r="66" spans="1:23" ht="14.45">
      <c r="A66" t="str">
        <f>VLOOKUP(E66,'Data sent - Andy'!A$1:I$81,9,FALSE)</f>
        <v>Island</v>
      </c>
      <c r="B66" t="s">
        <v>23</v>
      </c>
      <c r="C66" t="s">
        <v>24</v>
      </c>
      <c r="D66" t="s">
        <v>42</v>
      </c>
      <c r="E66">
        <v>46461</v>
      </c>
      <c r="G66" t="s">
        <v>36</v>
      </c>
      <c r="H66" t="str">
        <f>VLOOKUP(E66,'Data sent - Andy'!A$1:F$84,6,FALSE)</f>
        <v>TRINIDAD &amp; TOBAGO</v>
      </c>
      <c r="M66">
        <v>11.15</v>
      </c>
      <c r="N66">
        <v>56.16</v>
      </c>
      <c r="O66">
        <v>46.33</v>
      </c>
      <c r="P66">
        <f t="shared" si="2"/>
        <v>9.8299999999999983</v>
      </c>
      <c r="Q66">
        <f t="shared" si="3"/>
        <v>17.503561253561251</v>
      </c>
      <c r="R66">
        <v>16.46</v>
      </c>
      <c r="S66">
        <v>39.85</v>
      </c>
      <c r="T66">
        <v>3.26</v>
      </c>
      <c r="U66">
        <v>3.59</v>
      </c>
      <c r="V66">
        <v>12.36</v>
      </c>
      <c r="W66" t="s">
        <v>28</v>
      </c>
    </row>
    <row r="67" spans="1:23" ht="14.45">
      <c r="A67" t="str">
        <f>VLOOKUP(E67,'Data sent - Andy'!A$1:I$81,9,FALSE)</f>
        <v>Island</v>
      </c>
      <c r="B67" t="s">
        <v>23</v>
      </c>
      <c r="C67" t="s">
        <v>24</v>
      </c>
      <c r="D67" t="s">
        <v>42</v>
      </c>
      <c r="E67">
        <v>46511</v>
      </c>
      <c r="G67" t="s">
        <v>36</v>
      </c>
      <c r="H67" t="str">
        <f>VLOOKUP(E67,'Data sent - Andy'!A$1:F$84,6,FALSE)</f>
        <v>TRINIDAD &amp; TOBAGO</v>
      </c>
      <c r="M67">
        <v>10</v>
      </c>
      <c r="N67">
        <v>51.4</v>
      </c>
      <c r="O67">
        <v>42.1</v>
      </c>
      <c r="P67">
        <f t="shared" ref="P67:P81" si="4">N67-O67</f>
        <v>9.2999999999999972</v>
      </c>
      <c r="Q67">
        <f t="shared" ref="Q67:Q81" si="5">100*(P67/N67)</f>
        <v>18.093385214007775</v>
      </c>
      <c r="R67">
        <v>15.48</v>
      </c>
      <c r="S67">
        <v>35.39</v>
      </c>
      <c r="T67">
        <v>3.03</v>
      </c>
      <c r="U67">
        <v>3.48</v>
      </c>
      <c r="V67">
        <v>11.81</v>
      </c>
      <c r="W67" t="s">
        <v>28</v>
      </c>
    </row>
    <row r="68" spans="1:23" ht="14.45">
      <c r="A68" t="str">
        <f>VLOOKUP(E68,'Data sent - Andy'!A$1:I$81,9,FALSE)</f>
        <v>Island</v>
      </c>
      <c r="B68" t="s">
        <v>23</v>
      </c>
      <c r="C68" t="s">
        <v>24</v>
      </c>
      <c r="D68" t="s">
        <v>72</v>
      </c>
      <c r="E68">
        <v>10214</v>
      </c>
      <c r="G68" t="s">
        <v>26</v>
      </c>
      <c r="H68" t="str">
        <f>VLOOKUP(E68,'Data sent - Andy'!A$1:F$84,6,FALSE)</f>
        <v>BAHAMAS</v>
      </c>
      <c r="L68" t="s">
        <v>39</v>
      </c>
      <c r="N68">
        <v>54.57</v>
      </c>
      <c r="O68">
        <v>44.16</v>
      </c>
      <c r="P68">
        <f t="shared" si="4"/>
        <v>10.410000000000004</v>
      </c>
      <c r="Q68">
        <f t="shared" si="5"/>
        <v>19.076415612974166</v>
      </c>
      <c r="R68">
        <v>18.579999999999998</v>
      </c>
      <c r="S68">
        <v>37.119999999999997</v>
      </c>
      <c r="T68">
        <v>2.96</v>
      </c>
      <c r="V68">
        <v>14</v>
      </c>
      <c r="W68" t="s">
        <v>73</v>
      </c>
    </row>
    <row r="69" spans="1:23" ht="14.45">
      <c r="A69" t="str">
        <f>VLOOKUP(E69,'Data sent - Andy'!A$1:I$81,9,FALSE)</f>
        <v>Island</v>
      </c>
      <c r="B69" t="s">
        <v>23</v>
      </c>
      <c r="C69" t="s">
        <v>24</v>
      </c>
      <c r="D69" t="s">
        <v>74</v>
      </c>
      <c r="E69">
        <v>9232</v>
      </c>
      <c r="G69" t="s">
        <v>26</v>
      </c>
      <c r="H69" t="str">
        <f>VLOOKUP(E69,'Data sent - Andy'!A$1:F$84,6,FALSE)</f>
        <v>PUERTO RICO</v>
      </c>
      <c r="N69">
        <v>61.3</v>
      </c>
      <c r="O69">
        <v>49.13</v>
      </c>
      <c r="P69">
        <f t="shared" si="4"/>
        <v>12.169999999999995</v>
      </c>
      <c r="Q69">
        <f t="shared" si="5"/>
        <v>19.853181076672097</v>
      </c>
      <c r="R69">
        <v>16.579999999999998</v>
      </c>
      <c r="S69">
        <v>44.15</v>
      </c>
      <c r="T69">
        <v>3.14</v>
      </c>
      <c r="U69">
        <v>3.55</v>
      </c>
      <c r="V69">
        <v>13.85</v>
      </c>
      <c r="W69" t="s">
        <v>28</v>
      </c>
    </row>
    <row r="70" spans="1:23" ht="14.45">
      <c r="A70" t="str">
        <f>VLOOKUP(E70,'Data sent - Andy'!A$1:I$81,9,FALSE)</f>
        <v>Island</v>
      </c>
      <c r="B70" t="s">
        <v>23</v>
      </c>
      <c r="C70" t="s">
        <v>24</v>
      </c>
      <c r="D70" t="s">
        <v>72</v>
      </c>
      <c r="E70">
        <v>40114</v>
      </c>
      <c r="G70" t="s">
        <v>36</v>
      </c>
      <c r="H70" t="str">
        <f>VLOOKUP(E70,'Data sent - Andy'!A$1:F$84,6,FALSE)</f>
        <v>TURKS &amp; CAICOS ISLANDS</v>
      </c>
      <c r="L70" t="s">
        <v>39</v>
      </c>
      <c r="M70">
        <v>7.8</v>
      </c>
      <c r="N70">
        <v>58.69</v>
      </c>
      <c r="O70">
        <v>46.4</v>
      </c>
      <c r="P70">
        <f t="shared" si="4"/>
        <v>12.29</v>
      </c>
      <c r="Q70">
        <f t="shared" si="5"/>
        <v>20.940535014482876</v>
      </c>
      <c r="R70">
        <v>19.100000000000001</v>
      </c>
      <c r="S70">
        <v>34</v>
      </c>
      <c r="T70">
        <v>3.44</v>
      </c>
      <c r="U70">
        <v>3.84</v>
      </c>
      <c r="V70">
        <v>14.71</v>
      </c>
      <c r="W70" t="s">
        <v>33</v>
      </c>
    </row>
    <row r="71" spans="1:23" ht="14.45">
      <c r="A71" t="e">
        <f>VLOOKUP(E71,'Data sent - Andy'!A$1:I$81,9,FALSE)</f>
        <v>#N/A</v>
      </c>
      <c r="B71" t="s">
        <v>23</v>
      </c>
      <c r="C71" t="s">
        <v>24</v>
      </c>
      <c r="D71" t="s">
        <v>74</v>
      </c>
      <c r="E71">
        <v>4231</v>
      </c>
      <c r="G71" t="s">
        <v>26</v>
      </c>
      <c r="H71" t="e">
        <f>VLOOKUP(E71,'Data sent - Andy'!A$1:F$84,6,FALSE)</f>
        <v>#N/A</v>
      </c>
      <c r="N71">
        <v>61.27</v>
      </c>
      <c r="O71">
        <v>54.09</v>
      </c>
      <c r="P71">
        <f t="shared" si="4"/>
        <v>7.18</v>
      </c>
      <c r="Q71">
        <f t="shared" si="5"/>
        <v>11.718622490615308</v>
      </c>
      <c r="R71">
        <v>15.84</v>
      </c>
      <c r="S71">
        <v>47.04</v>
      </c>
      <c r="T71">
        <v>3.17</v>
      </c>
      <c r="U71" t="s">
        <v>34</v>
      </c>
      <c r="V71">
        <v>14.72</v>
      </c>
      <c r="W71" t="s">
        <v>28</v>
      </c>
    </row>
    <row r="72" spans="1:23" ht="14.45">
      <c r="A72" t="str">
        <f>VLOOKUP(E72,'Data sent - Andy'!A$1:I$81,9,FALSE)</f>
        <v>Island</v>
      </c>
      <c r="B72" t="s">
        <v>23</v>
      </c>
      <c r="C72" t="s">
        <v>24</v>
      </c>
      <c r="D72" t="s">
        <v>72</v>
      </c>
      <c r="E72">
        <v>40117</v>
      </c>
      <c r="G72" t="s">
        <v>36</v>
      </c>
      <c r="H72" t="str">
        <f>VLOOKUP(E72,'Data sent - Andy'!A$1:F$84,6,FALSE)</f>
        <v>TURKS &amp; CAICOS ISLANDS</v>
      </c>
      <c r="L72" t="s">
        <v>41</v>
      </c>
      <c r="M72">
        <v>9.1</v>
      </c>
      <c r="N72">
        <v>65.260000000000005</v>
      </c>
      <c r="O72">
        <v>53.19</v>
      </c>
      <c r="P72">
        <f t="shared" si="4"/>
        <v>12.070000000000007</v>
      </c>
      <c r="Q72">
        <f t="shared" si="5"/>
        <v>18.495249770150181</v>
      </c>
      <c r="R72">
        <v>17.809999999999999</v>
      </c>
      <c r="S72">
        <v>37.950000000000003</v>
      </c>
      <c r="T72">
        <v>3.01</v>
      </c>
      <c r="U72">
        <v>3.7</v>
      </c>
      <c r="V72">
        <v>14.34</v>
      </c>
      <c r="W72" t="s">
        <v>73</v>
      </c>
    </row>
    <row r="73" spans="1:23" ht="14.45">
      <c r="A73" t="str">
        <f>VLOOKUP(E73,'Data sent - Andy'!A$1:I$81,9,FALSE)</f>
        <v>Island</v>
      </c>
      <c r="B73" t="s">
        <v>23</v>
      </c>
      <c r="C73" t="s">
        <v>24</v>
      </c>
      <c r="D73" t="s">
        <v>74</v>
      </c>
      <c r="E73">
        <v>30694</v>
      </c>
      <c r="G73" t="s">
        <v>26</v>
      </c>
      <c r="H73" t="str">
        <f>VLOOKUP(E73,'Data sent - Andy'!A$1:F$84,6,FALSE)</f>
        <v>PUERTO RICO</v>
      </c>
      <c r="N73">
        <v>57.93</v>
      </c>
      <c r="O73">
        <v>48.5</v>
      </c>
      <c r="P73">
        <f t="shared" si="4"/>
        <v>9.43</v>
      </c>
      <c r="Q73">
        <f t="shared" si="5"/>
        <v>16.278266873813223</v>
      </c>
      <c r="R73">
        <v>17.43</v>
      </c>
      <c r="S73">
        <v>45.64</v>
      </c>
      <c r="T73">
        <v>3.09</v>
      </c>
      <c r="U73">
        <v>3.69</v>
      </c>
      <c r="V73">
        <v>14.62</v>
      </c>
      <c r="W73" t="s">
        <v>28</v>
      </c>
    </row>
    <row r="74" spans="1:23" ht="14.45">
      <c r="A74" t="str">
        <f>VLOOKUP(E74,'Data sent - Andy'!A$1:I$81,9,FALSE)</f>
        <v>Island</v>
      </c>
      <c r="B74" t="s">
        <v>23</v>
      </c>
      <c r="C74" t="s">
        <v>24</v>
      </c>
      <c r="D74" t="s">
        <v>24</v>
      </c>
      <c r="E74">
        <v>18148</v>
      </c>
      <c r="G74" t="s">
        <v>26</v>
      </c>
      <c r="H74" t="str">
        <f>VLOOKUP(E74,'Data sent - Andy'!A$1:F$84,6,FALSE)</f>
        <v>JAMAICA</v>
      </c>
      <c r="L74" t="s">
        <v>41</v>
      </c>
      <c r="M74">
        <v>7.7</v>
      </c>
      <c r="N74">
        <v>60.18</v>
      </c>
      <c r="O74">
        <v>43.93</v>
      </c>
      <c r="P74">
        <f t="shared" si="4"/>
        <v>16.25</v>
      </c>
      <c r="Q74">
        <f t="shared" si="5"/>
        <v>27.002326354270522</v>
      </c>
      <c r="R74">
        <v>17.47</v>
      </c>
      <c r="S74">
        <v>41.26</v>
      </c>
      <c r="T74">
        <v>3.01</v>
      </c>
      <c r="U74">
        <v>3.87</v>
      </c>
      <c r="V74">
        <v>12.45</v>
      </c>
      <c r="W74" t="s">
        <v>73</v>
      </c>
    </row>
    <row r="75" spans="1:23" ht="14.45">
      <c r="A75" t="e">
        <f>VLOOKUP(E75,'Data sent - Andy'!A$1:I$81,9,FALSE)</f>
        <v>#N/A</v>
      </c>
      <c r="B75" t="s">
        <v>23</v>
      </c>
      <c r="C75" t="s">
        <v>24</v>
      </c>
      <c r="D75" t="s">
        <v>75</v>
      </c>
      <c r="E75">
        <v>16595</v>
      </c>
      <c r="G75" t="s">
        <v>26</v>
      </c>
      <c r="H75" t="e">
        <f>VLOOKUP(E75,'Data sent - Andy'!A$1:F$84,6,FALSE)</f>
        <v>#N/A</v>
      </c>
      <c r="M75">
        <v>8.4</v>
      </c>
      <c r="N75">
        <v>57.04</v>
      </c>
      <c r="O75">
        <v>49.25</v>
      </c>
      <c r="P75">
        <f t="shared" si="4"/>
        <v>7.7899999999999991</v>
      </c>
      <c r="Q75">
        <f t="shared" si="5"/>
        <v>13.657082748948104</v>
      </c>
      <c r="R75">
        <v>14.93</v>
      </c>
      <c r="S75">
        <v>41.04</v>
      </c>
      <c r="T75">
        <v>2.87</v>
      </c>
      <c r="U75">
        <v>3.35</v>
      </c>
      <c r="V75">
        <v>12.28</v>
      </c>
      <c r="W75" t="s">
        <v>28</v>
      </c>
    </row>
    <row r="76" spans="1:23" ht="14.45">
      <c r="A76" t="str">
        <f>VLOOKUP(E76,'Data sent - Andy'!A$1:I$81,9,FALSE)</f>
        <v>Island</v>
      </c>
      <c r="B76" t="s">
        <v>23</v>
      </c>
      <c r="C76" t="s">
        <v>24</v>
      </c>
      <c r="D76" t="s">
        <v>24</v>
      </c>
      <c r="E76">
        <v>11225</v>
      </c>
      <c r="G76" t="s">
        <v>26</v>
      </c>
      <c r="H76" t="str">
        <f>VLOOKUP(E76,'Data sent - Andy'!A$1:F$84,6,FALSE)</f>
        <v>JAMAICA</v>
      </c>
      <c r="L76" t="s">
        <v>41</v>
      </c>
      <c r="N76">
        <v>59.37</v>
      </c>
      <c r="O76">
        <v>47.08</v>
      </c>
      <c r="P76">
        <f t="shared" si="4"/>
        <v>12.29</v>
      </c>
      <c r="Q76">
        <f t="shared" si="5"/>
        <v>20.700690584470273</v>
      </c>
      <c r="R76">
        <v>16.260000000000002</v>
      </c>
      <c r="S76">
        <v>41.78</v>
      </c>
      <c r="T76">
        <v>3.25</v>
      </c>
      <c r="U76">
        <v>3.97</v>
      </c>
      <c r="V76">
        <v>12.07</v>
      </c>
      <c r="W76" t="s">
        <v>33</v>
      </c>
    </row>
    <row r="77" spans="1:23" ht="14.45">
      <c r="A77" t="str">
        <f>VLOOKUP(E77,'Data sent - Andy'!A$1:I$81,9,FALSE)</f>
        <v>Island</v>
      </c>
      <c r="B77" t="s">
        <v>23</v>
      </c>
      <c r="C77" t="s">
        <v>24</v>
      </c>
      <c r="D77" t="s">
        <v>75</v>
      </c>
      <c r="E77">
        <v>52056</v>
      </c>
      <c r="G77" t="s">
        <v>36</v>
      </c>
      <c r="H77" t="str">
        <f>VLOOKUP(E77,'Data sent - Andy'!A$1:F$84,6,FALSE)</f>
        <v>DOMINICAN REPUBLIC</v>
      </c>
      <c r="M77">
        <v>7.3</v>
      </c>
      <c r="N77">
        <v>55.35</v>
      </c>
      <c r="O77">
        <v>45.48</v>
      </c>
      <c r="P77">
        <f t="shared" si="4"/>
        <v>9.8700000000000045</v>
      </c>
      <c r="Q77">
        <f t="shared" si="5"/>
        <v>17.831978319783207</v>
      </c>
      <c r="R77">
        <v>15.56</v>
      </c>
      <c r="S77">
        <v>41.59</v>
      </c>
      <c r="T77">
        <v>2.38</v>
      </c>
      <c r="U77">
        <v>3.09</v>
      </c>
      <c r="V77">
        <v>11.86</v>
      </c>
      <c r="W77" t="s">
        <v>28</v>
      </c>
    </row>
    <row r="78" spans="1:23" ht="14.45">
      <c r="A78" t="e">
        <f>VLOOKUP(E78,'Data sent - Andy'!A$1:I$81,9,FALSE)</f>
        <v>#N/A</v>
      </c>
      <c r="B78" t="s">
        <v>23</v>
      </c>
      <c r="C78" t="s">
        <v>24</v>
      </c>
      <c r="D78" t="s">
        <v>24</v>
      </c>
      <c r="E78">
        <v>36113</v>
      </c>
      <c r="G78" t="s">
        <v>26</v>
      </c>
      <c r="H78" t="e">
        <f>VLOOKUP(E78,'Data sent - Andy'!A$1:F$84,6,FALSE)</f>
        <v>#N/A</v>
      </c>
      <c r="L78" t="s">
        <v>41</v>
      </c>
      <c r="N78">
        <v>56.43</v>
      </c>
      <c r="O78">
        <v>47.41</v>
      </c>
      <c r="P78">
        <f t="shared" si="4"/>
        <v>9.0200000000000031</v>
      </c>
      <c r="Q78">
        <f t="shared" si="5"/>
        <v>15.984405458089674</v>
      </c>
      <c r="R78">
        <v>16.68</v>
      </c>
      <c r="S78">
        <v>38.9</v>
      </c>
      <c r="T78">
        <v>3.26</v>
      </c>
      <c r="U78">
        <v>3.7</v>
      </c>
      <c r="V78">
        <v>11.92</v>
      </c>
      <c r="W78" t="s">
        <v>73</v>
      </c>
    </row>
    <row r="79" spans="1:23" ht="14.45">
      <c r="A79" t="str">
        <f>VLOOKUP(E79,'Data sent - Andy'!A$1:I$81,9,FALSE)</f>
        <v>Island</v>
      </c>
      <c r="B79" t="s">
        <v>23</v>
      </c>
      <c r="C79" t="s">
        <v>24</v>
      </c>
      <c r="D79" t="s">
        <v>75</v>
      </c>
      <c r="E79">
        <v>8045</v>
      </c>
      <c r="G79" t="s">
        <v>26</v>
      </c>
      <c r="H79" t="str">
        <f>VLOOKUP(E79,'Data sent - Andy'!A$1:F$84,6,FALSE)</f>
        <v>HAITI</v>
      </c>
      <c r="N79">
        <v>62.18</v>
      </c>
      <c r="O79">
        <v>52.11</v>
      </c>
      <c r="P79">
        <f t="shared" si="4"/>
        <v>10.07</v>
      </c>
      <c r="Q79">
        <f t="shared" si="5"/>
        <v>16.194917980057895</v>
      </c>
      <c r="R79">
        <v>17.14</v>
      </c>
      <c r="S79">
        <v>39.729999999999997</v>
      </c>
      <c r="T79">
        <v>2.97</v>
      </c>
      <c r="U79">
        <v>3.18</v>
      </c>
      <c r="V79">
        <v>11.34</v>
      </c>
      <c r="W79" t="s">
        <v>28</v>
      </c>
    </row>
    <row r="80" spans="1:23" ht="14.45">
      <c r="A80" t="e">
        <f>VLOOKUP(E80,'Data sent - Andy'!A$1:I$81,9,FALSE)</f>
        <v>#N/A</v>
      </c>
      <c r="B80" t="s">
        <v>23</v>
      </c>
      <c r="C80" t="s">
        <v>24</v>
      </c>
      <c r="D80" t="s">
        <v>24</v>
      </c>
      <c r="E80">
        <v>40113</v>
      </c>
      <c r="G80" t="s">
        <v>36</v>
      </c>
      <c r="H80" t="e">
        <f>VLOOKUP(E80,'Data sent - Andy'!A$1:F$84,6,FALSE)</f>
        <v>#N/A</v>
      </c>
      <c r="L80" t="s">
        <v>41</v>
      </c>
      <c r="N80">
        <v>54.95</v>
      </c>
      <c r="O80">
        <v>47.96</v>
      </c>
      <c r="P80">
        <f t="shared" si="4"/>
        <v>6.990000000000002</v>
      </c>
      <c r="Q80">
        <f t="shared" si="5"/>
        <v>12.720655141037311</v>
      </c>
      <c r="W80" t="s">
        <v>73</v>
      </c>
    </row>
    <row r="81" spans="1:23" ht="14.45">
      <c r="A81" t="str">
        <f>VLOOKUP(E81,'Data sent - Andy'!A$1:I$81,9,FALSE)</f>
        <v>Island</v>
      </c>
      <c r="B81" t="s">
        <v>23</v>
      </c>
      <c r="C81" t="s">
        <v>24</v>
      </c>
      <c r="D81" t="s">
        <v>75</v>
      </c>
      <c r="E81">
        <v>21048</v>
      </c>
      <c r="G81" t="s">
        <v>26</v>
      </c>
      <c r="H81" t="str">
        <f>VLOOKUP(E81,'Data sent - Andy'!A$1:F$84,6,FALSE)</f>
        <v>HAITI</v>
      </c>
      <c r="N81">
        <v>50.19</v>
      </c>
      <c r="O81">
        <v>43.68</v>
      </c>
      <c r="P81">
        <f t="shared" si="4"/>
        <v>6.509999999999998</v>
      </c>
      <c r="Q81">
        <f t="shared" si="5"/>
        <v>12.970711297071128</v>
      </c>
      <c r="R81">
        <v>15.14</v>
      </c>
      <c r="S81">
        <v>29.58</v>
      </c>
      <c r="T81">
        <v>2.54</v>
      </c>
      <c r="U81">
        <v>2.97</v>
      </c>
      <c r="V81">
        <v>10.26</v>
      </c>
      <c r="W81" t="s">
        <v>28</v>
      </c>
    </row>
    <row r="82" spans="1:23" ht="15" customHeight="1">
      <c r="B82" t="s">
        <v>23</v>
      </c>
      <c r="C82" t="s">
        <v>24</v>
      </c>
      <c r="D82" t="s">
        <v>24</v>
      </c>
      <c r="E82">
        <v>50059</v>
      </c>
      <c r="G82" t="s">
        <v>36</v>
      </c>
      <c r="L82" t="s">
        <v>41</v>
      </c>
      <c r="M82">
        <v>10.1</v>
      </c>
      <c r="N82">
        <v>63.34</v>
      </c>
      <c r="O82">
        <v>51.76</v>
      </c>
      <c r="P82">
        <f>N82-O82</f>
        <v>11.580000000000005</v>
      </c>
      <c r="Q82">
        <f>100*(P82/N82)</f>
        <v>18.282286075149994</v>
      </c>
      <c r="W82" t="s">
        <v>33</v>
      </c>
    </row>
    <row r="83" spans="1:23" ht="15" customHeight="1">
      <c r="B83" t="s">
        <v>76</v>
      </c>
      <c r="C83" t="s">
        <v>77</v>
      </c>
      <c r="E83">
        <v>5030</v>
      </c>
      <c r="G83" t="s">
        <v>36</v>
      </c>
      <c r="N83">
        <v>51.47</v>
      </c>
      <c r="O83">
        <v>41.88</v>
      </c>
      <c r="P83">
        <f>N83-O83</f>
        <v>9.5899999999999963</v>
      </c>
      <c r="Q83">
        <f>100*(P83/N83)</f>
        <v>18.632212939576444</v>
      </c>
      <c r="R83">
        <v>11.47</v>
      </c>
      <c r="S83">
        <v>37.54</v>
      </c>
      <c r="T83">
        <v>3.28</v>
      </c>
      <c r="U83">
        <v>3.76</v>
      </c>
      <c r="V83">
        <v>6.63</v>
      </c>
      <c r="W83" t="s">
        <v>28</v>
      </c>
    </row>
    <row r="84" spans="1:23" ht="15" customHeight="1">
      <c r="B84" t="s">
        <v>76</v>
      </c>
      <c r="C84" t="s">
        <v>78</v>
      </c>
      <c r="E84">
        <v>12315</v>
      </c>
      <c r="G84" t="s">
        <v>26</v>
      </c>
      <c r="L84" t="s">
        <v>41</v>
      </c>
      <c r="M84" t="s">
        <v>34</v>
      </c>
      <c r="N84">
        <v>63.05</v>
      </c>
      <c r="O84">
        <v>51.35</v>
      </c>
      <c r="P84">
        <f>N84-O84</f>
        <v>11.699999999999996</v>
      </c>
      <c r="Q84">
        <f>100*(P84/N84)</f>
        <v>18.55670103092783</v>
      </c>
      <c r="R84">
        <v>16.600000000000001</v>
      </c>
      <c r="S84">
        <v>42.5</v>
      </c>
      <c r="T84">
        <v>5.52</v>
      </c>
      <c r="U84">
        <v>6.87</v>
      </c>
      <c r="V84">
        <v>7.86</v>
      </c>
      <c r="W84" t="s">
        <v>73</v>
      </c>
    </row>
    <row r="85" spans="1:23" ht="15" customHeight="1">
      <c r="B85" t="s">
        <v>76</v>
      </c>
      <c r="C85" t="s">
        <v>77</v>
      </c>
      <c r="E85">
        <v>5028</v>
      </c>
      <c r="G85" t="s">
        <v>26</v>
      </c>
      <c r="N85">
        <v>51.41</v>
      </c>
      <c r="O85">
        <v>43.59</v>
      </c>
      <c r="P85">
        <f>N85-O85</f>
        <v>7.8199999999999932</v>
      </c>
      <c r="Q85">
        <f>100*(P85/N85)</f>
        <v>15.211048434156766</v>
      </c>
      <c r="R85">
        <v>12.61</v>
      </c>
      <c r="S85">
        <v>32.94</v>
      </c>
      <c r="T85">
        <v>4.24</v>
      </c>
      <c r="U85">
        <v>4.08</v>
      </c>
      <c r="V85">
        <v>7.15</v>
      </c>
      <c r="W85" t="s">
        <v>28</v>
      </c>
    </row>
    <row r="86" spans="1:23" ht="15" customHeight="1">
      <c r="B86" t="s">
        <v>76</v>
      </c>
      <c r="C86" t="s">
        <v>78</v>
      </c>
      <c r="E86">
        <v>36056</v>
      </c>
      <c r="G86" t="s">
        <v>26</v>
      </c>
      <c r="L86" t="s">
        <v>41</v>
      </c>
      <c r="M86" t="s">
        <v>34</v>
      </c>
      <c r="N86">
        <v>64.97</v>
      </c>
      <c r="O86">
        <v>49.16</v>
      </c>
      <c r="P86">
        <f>N86-O86</f>
        <v>15.810000000000002</v>
      </c>
      <c r="Q86">
        <f>100*(P86/N86)</f>
        <v>24.334308142219491</v>
      </c>
      <c r="R86">
        <v>17.11</v>
      </c>
      <c r="S86">
        <v>45.43</v>
      </c>
      <c r="T86">
        <v>6.49</v>
      </c>
      <c r="U86">
        <v>6.46</v>
      </c>
      <c r="V86">
        <v>8.4</v>
      </c>
      <c r="W86" t="s">
        <v>73</v>
      </c>
    </row>
    <row r="87" spans="1:23" ht="15" customHeight="1">
      <c r="B87" t="s">
        <v>76</v>
      </c>
      <c r="C87" t="s">
        <v>77</v>
      </c>
      <c r="E87">
        <v>5026</v>
      </c>
      <c r="G87" t="s">
        <v>26</v>
      </c>
      <c r="N87">
        <v>50.93</v>
      </c>
      <c r="O87">
        <v>42.91</v>
      </c>
      <c r="P87">
        <f>N87-O87</f>
        <v>8.0200000000000031</v>
      </c>
      <c r="Q87">
        <f>100*(P87/N87)</f>
        <v>15.747103868054198</v>
      </c>
      <c r="R87">
        <v>13.15</v>
      </c>
      <c r="S87">
        <v>34.07</v>
      </c>
      <c r="T87">
        <v>3.37</v>
      </c>
      <c r="U87">
        <v>3.93</v>
      </c>
      <c r="V87">
        <v>6.25</v>
      </c>
      <c r="W87" t="s">
        <v>28</v>
      </c>
    </row>
    <row r="88" spans="1:23" ht="15" customHeight="1">
      <c r="B88" t="s">
        <v>76</v>
      </c>
      <c r="C88" t="s">
        <v>78</v>
      </c>
      <c r="E88">
        <v>11229</v>
      </c>
      <c r="G88" t="s">
        <v>26</v>
      </c>
      <c r="L88" t="s">
        <v>39</v>
      </c>
      <c r="M88">
        <v>16.399999999999999</v>
      </c>
      <c r="N88">
        <v>63.77</v>
      </c>
      <c r="O88">
        <v>51.69</v>
      </c>
      <c r="P88">
        <f>N88-O88</f>
        <v>12.080000000000005</v>
      </c>
      <c r="Q88">
        <f>100*(P88/N88)</f>
        <v>18.943076681825318</v>
      </c>
      <c r="R88">
        <v>17.14</v>
      </c>
      <c r="S88">
        <v>41</v>
      </c>
      <c r="T88">
        <v>5.97</v>
      </c>
      <c r="U88">
        <v>6.34</v>
      </c>
      <c r="V88">
        <v>8.69</v>
      </c>
      <c r="W88" t="s">
        <v>73</v>
      </c>
    </row>
    <row r="89" spans="1:23" ht="15" customHeight="1">
      <c r="B89" t="s">
        <v>76</v>
      </c>
      <c r="C89" t="s">
        <v>77</v>
      </c>
      <c r="E89">
        <v>5025</v>
      </c>
      <c r="G89" t="s">
        <v>26</v>
      </c>
      <c r="N89">
        <v>52.66</v>
      </c>
      <c r="O89">
        <v>44.12</v>
      </c>
      <c r="P89">
        <f>N89-O89</f>
        <v>8.5399999999999991</v>
      </c>
      <c r="Q89">
        <f>100*(P89/N89)</f>
        <v>16.217242688947966</v>
      </c>
      <c r="R89">
        <v>13.26</v>
      </c>
      <c r="S89">
        <v>39.03</v>
      </c>
      <c r="T89">
        <v>3.73</v>
      </c>
      <c r="U89">
        <v>3.87</v>
      </c>
      <c r="V89">
        <v>7.21</v>
      </c>
      <c r="W89" t="s">
        <v>28</v>
      </c>
    </row>
    <row r="90" spans="1:23" ht="15" customHeight="1">
      <c r="B90" t="s">
        <v>76</v>
      </c>
      <c r="C90" t="s">
        <v>79</v>
      </c>
      <c r="D90" t="s">
        <v>80</v>
      </c>
      <c r="E90">
        <v>49153</v>
      </c>
      <c r="G90" t="s">
        <v>36</v>
      </c>
      <c r="M90">
        <v>10.99</v>
      </c>
      <c r="N90">
        <v>56.56</v>
      </c>
      <c r="O90">
        <v>42.95</v>
      </c>
      <c r="P90">
        <f>N90-O90</f>
        <v>13.61</v>
      </c>
      <c r="Q90">
        <f>100*(P90/N90)</f>
        <v>24.062942008486559</v>
      </c>
      <c r="R90">
        <v>14.03</v>
      </c>
      <c r="S90">
        <v>41.23</v>
      </c>
      <c r="T90">
        <v>4.4000000000000004</v>
      </c>
      <c r="U90">
        <v>4.05</v>
      </c>
      <c r="V90">
        <v>7.78</v>
      </c>
      <c r="W90" t="s">
        <v>28</v>
      </c>
    </row>
    <row r="91" spans="1:23" ht="15" customHeight="1">
      <c r="B91" t="s">
        <v>76</v>
      </c>
      <c r="C91" t="s">
        <v>77</v>
      </c>
      <c r="D91" t="s">
        <v>77</v>
      </c>
      <c r="E91">
        <v>2355</v>
      </c>
      <c r="G91" t="s">
        <v>26</v>
      </c>
      <c r="L91" t="s">
        <v>41</v>
      </c>
      <c r="N91">
        <v>49.23</v>
      </c>
      <c r="O91">
        <v>37.729999999999997</v>
      </c>
      <c r="P91">
        <f>N91-O91</f>
        <v>11.5</v>
      </c>
      <c r="Q91">
        <f>100*(P91/N91)</f>
        <v>23.359739995937439</v>
      </c>
      <c r="R91">
        <v>11.83</v>
      </c>
      <c r="S91">
        <v>30.3</v>
      </c>
      <c r="T91">
        <v>5.14</v>
      </c>
      <c r="U91">
        <v>3.34</v>
      </c>
      <c r="V91">
        <v>5.72</v>
      </c>
      <c r="W91" t="s">
        <v>73</v>
      </c>
    </row>
    <row r="92" spans="1:23" ht="15" customHeight="1">
      <c r="B92" t="s">
        <v>76</v>
      </c>
      <c r="C92" t="s">
        <v>79</v>
      </c>
      <c r="D92" t="s">
        <v>80</v>
      </c>
      <c r="E92">
        <v>49338</v>
      </c>
      <c r="G92" t="s">
        <v>36</v>
      </c>
      <c r="M92">
        <v>9.35</v>
      </c>
      <c r="N92">
        <v>58.85</v>
      </c>
      <c r="O92">
        <v>46.68</v>
      </c>
      <c r="P92">
        <f>N92-O92</f>
        <v>12.170000000000002</v>
      </c>
      <c r="Q92">
        <f>100*(P92/N92)</f>
        <v>20.679694137638066</v>
      </c>
      <c r="R92">
        <v>13.4</v>
      </c>
      <c r="S92">
        <v>44.43</v>
      </c>
      <c r="T92">
        <v>4.17</v>
      </c>
      <c r="U92">
        <v>4.51</v>
      </c>
      <c r="V92">
        <v>8.4700000000000006</v>
      </c>
      <c r="W92" t="s">
        <v>28</v>
      </c>
    </row>
    <row r="93" spans="1:23" ht="15" customHeight="1">
      <c r="B93" t="s">
        <v>76</v>
      </c>
      <c r="C93" t="s">
        <v>77</v>
      </c>
      <c r="D93" t="s">
        <v>77</v>
      </c>
      <c r="E93">
        <v>2353</v>
      </c>
      <c r="G93" t="s">
        <v>26</v>
      </c>
      <c r="L93" t="s">
        <v>41</v>
      </c>
      <c r="N93">
        <v>54.33</v>
      </c>
      <c r="O93">
        <v>42.12</v>
      </c>
      <c r="P93">
        <f>N93-O93</f>
        <v>12.21</v>
      </c>
      <c r="Q93">
        <f>100*(P93/N93)</f>
        <v>22.473771397018226</v>
      </c>
      <c r="R93">
        <v>15.18</v>
      </c>
      <c r="S93">
        <v>35.03</v>
      </c>
      <c r="T93">
        <v>5.12</v>
      </c>
      <c r="U93">
        <v>3.96</v>
      </c>
      <c r="V93">
        <v>7.13</v>
      </c>
      <c r="W93" t="s">
        <v>73</v>
      </c>
    </row>
    <row r="94" spans="1:23" ht="15" customHeight="1">
      <c r="B94" t="s">
        <v>76</v>
      </c>
      <c r="C94" t="s">
        <v>79</v>
      </c>
      <c r="D94" t="s">
        <v>80</v>
      </c>
      <c r="E94">
        <v>49169</v>
      </c>
      <c r="G94" t="s">
        <v>36</v>
      </c>
      <c r="M94">
        <v>10.65</v>
      </c>
      <c r="N94">
        <v>56.08</v>
      </c>
      <c r="O94">
        <v>45.41</v>
      </c>
      <c r="P94">
        <f>N94-O94</f>
        <v>10.670000000000002</v>
      </c>
      <c r="Q94">
        <f>100*(P94/N94)</f>
        <v>19.026390870185452</v>
      </c>
      <c r="R94">
        <v>13.71</v>
      </c>
      <c r="S94">
        <v>33.590000000000003</v>
      </c>
      <c r="T94">
        <v>4.1500000000000004</v>
      </c>
      <c r="U94">
        <v>4.3099999999999996</v>
      </c>
      <c r="V94">
        <v>7.94</v>
      </c>
      <c r="W94" t="s">
        <v>28</v>
      </c>
    </row>
    <row r="95" spans="1:23" ht="15" customHeight="1">
      <c r="B95" t="s">
        <v>76</v>
      </c>
      <c r="C95" t="s">
        <v>77</v>
      </c>
      <c r="D95" t="s">
        <v>77</v>
      </c>
      <c r="E95">
        <v>2354</v>
      </c>
      <c r="G95" t="s">
        <v>26</v>
      </c>
      <c r="L95" t="s">
        <v>41</v>
      </c>
      <c r="N95">
        <v>52.64</v>
      </c>
      <c r="O95">
        <v>41.79</v>
      </c>
      <c r="P95">
        <f>N95-O95</f>
        <v>10.850000000000001</v>
      </c>
      <c r="Q95">
        <f>100*(P95/N95)</f>
        <v>20.611702127659576</v>
      </c>
      <c r="R95">
        <v>14.3</v>
      </c>
      <c r="S95">
        <v>37.36</v>
      </c>
      <c r="T95">
        <v>4.41</v>
      </c>
      <c r="U95">
        <v>4.17</v>
      </c>
      <c r="V95">
        <v>7.85</v>
      </c>
      <c r="W95" t="s">
        <v>73</v>
      </c>
    </row>
    <row r="96" spans="1:23" ht="15" customHeight="1">
      <c r="B96" t="s">
        <v>76</v>
      </c>
      <c r="C96" t="s">
        <v>79</v>
      </c>
      <c r="D96" t="s">
        <v>80</v>
      </c>
      <c r="E96">
        <v>47329</v>
      </c>
      <c r="G96" t="s">
        <v>36</v>
      </c>
      <c r="M96">
        <v>10.6</v>
      </c>
      <c r="N96">
        <v>54.82</v>
      </c>
      <c r="O96">
        <v>44.24</v>
      </c>
      <c r="P96">
        <f>N96-O96</f>
        <v>10.579999999999998</v>
      </c>
      <c r="Q96">
        <f>100*(P96/N96)</f>
        <v>19.299525720539947</v>
      </c>
      <c r="R96">
        <v>13.19</v>
      </c>
      <c r="S96">
        <v>34.33</v>
      </c>
      <c r="T96">
        <v>4.0999999999999996</v>
      </c>
      <c r="U96">
        <v>4.1399999999999997</v>
      </c>
      <c r="V96">
        <v>7.53</v>
      </c>
      <c r="W96" t="s">
        <v>28</v>
      </c>
    </row>
    <row r="97" spans="2:23" ht="15" customHeight="1">
      <c r="B97" t="s">
        <v>76</v>
      </c>
      <c r="C97" t="s">
        <v>77</v>
      </c>
      <c r="D97" t="s">
        <v>77</v>
      </c>
      <c r="E97">
        <v>2352</v>
      </c>
      <c r="G97" t="s">
        <v>26</v>
      </c>
      <c r="L97" t="s">
        <v>41</v>
      </c>
      <c r="N97">
        <v>54.5</v>
      </c>
      <c r="O97">
        <v>42.07</v>
      </c>
      <c r="P97">
        <f>N97-O97</f>
        <v>12.43</v>
      </c>
      <c r="Q97">
        <f>100*(P97/N97)</f>
        <v>22.807339449541285</v>
      </c>
      <c r="R97">
        <v>13.19</v>
      </c>
      <c r="S97">
        <v>33.14</v>
      </c>
      <c r="T97">
        <v>4.0999999999999996</v>
      </c>
      <c r="U97">
        <v>3.89</v>
      </c>
      <c r="V97">
        <v>7.76</v>
      </c>
      <c r="W97" t="s">
        <v>33</v>
      </c>
    </row>
    <row r="98" spans="2:23" ht="15" customHeight="1">
      <c r="B98" t="s">
        <v>76</v>
      </c>
      <c r="C98" t="s">
        <v>79</v>
      </c>
      <c r="D98" t="s">
        <v>80</v>
      </c>
      <c r="E98">
        <v>47386</v>
      </c>
      <c r="G98" t="s">
        <v>36</v>
      </c>
      <c r="M98">
        <v>10.85</v>
      </c>
      <c r="N98">
        <v>57.59</v>
      </c>
      <c r="O98">
        <v>45.09</v>
      </c>
      <c r="P98">
        <f>N98-O98</f>
        <v>12.5</v>
      </c>
      <c r="Q98">
        <f>100*(P98/N98)</f>
        <v>21.705157145337729</v>
      </c>
      <c r="R98">
        <v>14.45</v>
      </c>
      <c r="S98">
        <v>34.979999999999997</v>
      </c>
      <c r="T98">
        <v>4.2300000000000004</v>
      </c>
      <c r="U98">
        <v>4.3</v>
      </c>
      <c r="V98">
        <v>8.16</v>
      </c>
      <c r="W98" t="s">
        <v>28</v>
      </c>
    </row>
    <row r="99" spans="2:23" ht="15" customHeight="1">
      <c r="B99" t="s">
        <v>76</v>
      </c>
      <c r="C99" t="s">
        <v>77</v>
      </c>
      <c r="D99" t="s">
        <v>77</v>
      </c>
      <c r="E99">
        <v>9269</v>
      </c>
      <c r="G99" t="s">
        <v>26</v>
      </c>
      <c r="N99">
        <v>48.9</v>
      </c>
      <c r="O99">
        <v>36.590000000000003</v>
      </c>
      <c r="P99">
        <f>N99-O99</f>
        <v>12.309999999999995</v>
      </c>
      <c r="Q99">
        <f>100*(P99/N99)</f>
        <v>25.173824130879336</v>
      </c>
      <c r="R99">
        <v>12.37</v>
      </c>
      <c r="S99">
        <v>32.65</v>
      </c>
      <c r="T99">
        <v>4.6100000000000003</v>
      </c>
      <c r="U99">
        <v>3.92</v>
      </c>
      <c r="V99">
        <v>6.6</v>
      </c>
      <c r="W99" t="s">
        <v>73</v>
      </c>
    </row>
    <row r="100" spans="2:23" ht="15" customHeight="1">
      <c r="B100" t="s">
        <v>76</v>
      </c>
      <c r="C100" t="s">
        <v>77</v>
      </c>
      <c r="D100" t="s">
        <v>77</v>
      </c>
      <c r="E100">
        <v>14309</v>
      </c>
      <c r="G100" t="s">
        <v>26</v>
      </c>
      <c r="J100" t="s">
        <v>81</v>
      </c>
      <c r="N100">
        <v>53.01</v>
      </c>
      <c r="O100">
        <v>39.950000000000003</v>
      </c>
      <c r="P100">
        <f>N100-O100</f>
        <v>13.059999999999995</v>
      </c>
      <c r="Q100">
        <f>100*(P100/N100)</f>
        <v>24.636860969628362</v>
      </c>
      <c r="R100">
        <v>13.69</v>
      </c>
      <c r="S100">
        <v>34.97</v>
      </c>
      <c r="T100">
        <v>4.59</v>
      </c>
      <c r="U100">
        <v>4.16</v>
      </c>
      <c r="V100">
        <v>6.12</v>
      </c>
      <c r="W100" t="s">
        <v>73</v>
      </c>
    </row>
    <row r="101" spans="2:23" ht="15" customHeight="1">
      <c r="B101" t="s">
        <v>76</v>
      </c>
      <c r="C101" t="s">
        <v>77</v>
      </c>
      <c r="D101" t="s">
        <v>77</v>
      </c>
      <c r="E101">
        <v>374</v>
      </c>
      <c r="G101" t="s">
        <v>26</v>
      </c>
      <c r="L101" t="s">
        <v>41</v>
      </c>
      <c r="N101">
        <v>49.23</v>
      </c>
      <c r="O101">
        <v>42.92</v>
      </c>
      <c r="P101">
        <f>N101-O101</f>
        <v>6.3099999999999952</v>
      </c>
      <c r="Q101">
        <f>100*(P101/N101)</f>
        <v>12.817387771683924</v>
      </c>
      <c r="R101">
        <v>11.99</v>
      </c>
      <c r="S101">
        <v>34.5</v>
      </c>
      <c r="T101">
        <v>4.1900000000000004</v>
      </c>
      <c r="U101">
        <v>3.83</v>
      </c>
      <c r="V101">
        <v>6.79</v>
      </c>
      <c r="W101" t="s">
        <v>73</v>
      </c>
    </row>
    <row r="102" spans="2:23" ht="15" customHeight="1">
      <c r="B102" s="3" t="s">
        <v>76</v>
      </c>
      <c r="C102" s="3" t="s">
        <v>77</v>
      </c>
      <c r="D102" s="3" t="s">
        <v>77</v>
      </c>
      <c r="E102">
        <v>1594</v>
      </c>
      <c r="G102" t="s">
        <v>26</v>
      </c>
      <c r="J102" t="s">
        <v>82</v>
      </c>
      <c r="L102" t="s">
        <v>41</v>
      </c>
      <c r="N102">
        <v>52.14</v>
      </c>
      <c r="O102">
        <v>43.22</v>
      </c>
      <c r="P102">
        <f>N102-O102</f>
        <v>8.9200000000000017</v>
      </c>
      <c r="Q102">
        <f>100*(P102/N102)</f>
        <v>17.107786728039894</v>
      </c>
      <c r="R102">
        <v>14.53</v>
      </c>
      <c r="S102">
        <v>31.66</v>
      </c>
      <c r="T102">
        <v>4.28</v>
      </c>
      <c r="U102">
        <v>3.8</v>
      </c>
      <c r="V102">
        <v>6.43</v>
      </c>
      <c r="W102" t="s">
        <v>73</v>
      </c>
    </row>
    <row r="103" spans="2:23" ht="15" customHeight="1">
      <c r="B103" s="3" t="s">
        <v>76</v>
      </c>
      <c r="C103" s="3" t="s">
        <v>77</v>
      </c>
      <c r="D103" s="3" t="s">
        <v>77</v>
      </c>
      <c r="E103">
        <v>365</v>
      </c>
      <c r="G103" t="s">
        <v>26</v>
      </c>
      <c r="J103" t="s">
        <v>82</v>
      </c>
      <c r="L103" t="s">
        <v>39</v>
      </c>
      <c r="N103">
        <v>51.36</v>
      </c>
      <c r="O103">
        <v>42.8</v>
      </c>
      <c r="P103">
        <f>N103-O103</f>
        <v>8.5600000000000023</v>
      </c>
      <c r="Q103">
        <f>100*(P103/N103)</f>
        <v>16.666666666666671</v>
      </c>
      <c r="R103">
        <v>13.8</v>
      </c>
      <c r="S103">
        <v>30.72</v>
      </c>
      <c r="T103">
        <v>4.7699999999999996</v>
      </c>
      <c r="U103">
        <v>4.22</v>
      </c>
      <c r="V103">
        <v>6.55</v>
      </c>
      <c r="W103" t="s">
        <v>73</v>
      </c>
    </row>
    <row r="104" spans="2:23" ht="15" customHeight="1">
      <c r="B104" s="3" t="s">
        <v>76</v>
      </c>
      <c r="C104" s="3" t="s">
        <v>77</v>
      </c>
      <c r="D104" s="3" t="s">
        <v>77</v>
      </c>
      <c r="E104">
        <v>363</v>
      </c>
      <c r="G104" t="s">
        <v>26</v>
      </c>
      <c r="J104" t="s">
        <v>83</v>
      </c>
      <c r="L104" t="s">
        <v>41</v>
      </c>
      <c r="N104">
        <v>50.52</v>
      </c>
      <c r="O104">
        <v>45.1</v>
      </c>
      <c r="P104">
        <f>N104-O104</f>
        <v>5.4200000000000017</v>
      </c>
      <c r="Q104">
        <f>100*(P104/N104)</f>
        <v>10.728424386381635</v>
      </c>
      <c r="R104">
        <v>13.72</v>
      </c>
      <c r="S104">
        <v>34.49</v>
      </c>
      <c r="T104">
        <v>3.96</v>
      </c>
      <c r="U104">
        <v>4.12</v>
      </c>
      <c r="V104">
        <v>6.43</v>
      </c>
      <c r="W104" t="s">
        <v>73</v>
      </c>
    </row>
    <row r="105" spans="2:23" ht="15" customHeight="1">
      <c r="B105" s="3" t="s">
        <v>76</v>
      </c>
      <c r="C105" s="3" t="s">
        <v>77</v>
      </c>
      <c r="D105" s="3" t="s">
        <v>77</v>
      </c>
      <c r="E105">
        <v>327</v>
      </c>
      <c r="G105" t="s">
        <v>26</v>
      </c>
      <c r="J105" t="s">
        <v>84</v>
      </c>
      <c r="L105" t="s">
        <v>39</v>
      </c>
      <c r="N105">
        <v>51.92</v>
      </c>
      <c r="O105">
        <v>42.4</v>
      </c>
      <c r="P105">
        <f>N105-O105</f>
        <v>9.5200000000000031</v>
      </c>
      <c r="Q105">
        <f>100*(P105/N105)</f>
        <v>18.335901386748848</v>
      </c>
      <c r="R105">
        <v>13.7</v>
      </c>
      <c r="S105">
        <v>31.96</v>
      </c>
      <c r="T105">
        <v>4.59</v>
      </c>
      <c r="U105">
        <v>4.1500000000000004</v>
      </c>
      <c r="V105">
        <v>6.51</v>
      </c>
      <c r="W105" t="s">
        <v>73</v>
      </c>
    </row>
    <row r="106" spans="2:23" ht="15" customHeight="1">
      <c r="B106" s="3" t="s">
        <v>76</v>
      </c>
      <c r="C106" s="3" t="s">
        <v>77</v>
      </c>
      <c r="D106" s="3" t="s">
        <v>77</v>
      </c>
      <c r="E106">
        <v>1597</v>
      </c>
      <c r="G106" t="s">
        <v>26</v>
      </c>
      <c r="J106" t="s">
        <v>82</v>
      </c>
      <c r="L106" t="s">
        <v>39</v>
      </c>
      <c r="N106">
        <v>50.64</v>
      </c>
      <c r="O106">
        <v>42.17</v>
      </c>
      <c r="P106">
        <f>N106-O106</f>
        <v>8.4699999999999989</v>
      </c>
      <c r="Q106">
        <f>100*(P106/N106)</f>
        <v>16.725908372827803</v>
      </c>
      <c r="R106">
        <v>13.19</v>
      </c>
      <c r="S106">
        <v>32.29</v>
      </c>
      <c r="T106">
        <v>4.87</v>
      </c>
      <c r="U106">
        <v>3.84</v>
      </c>
      <c r="V106">
        <v>6.56</v>
      </c>
      <c r="W106" t="s">
        <v>73</v>
      </c>
    </row>
    <row r="107" spans="2:23" ht="15" customHeight="1">
      <c r="B107" s="3" t="s">
        <v>76</v>
      </c>
      <c r="C107" s="3" t="s">
        <v>77</v>
      </c>
      <c r="D107" s="3" t="s">
        <v>77</v>
      </c>
      <c r="E107">
        <v>1593</v>
      </c>
      <c r="G107" t="s">
        <v>26</v>
      </c>
      <c r="J107" t="s">
        <v>83</v>
      </c>
      <c r="L107" t="s">
        <v>39</v>
      </c>
      <c r="N107">
        <v>53.85</v>
      </c>
      <c r="O107">
        <v>43.01</v>
      </c>
      <c r="P107">
        <f>N107-O107</f>
        <v>10.840000000000003</v>
      </c>
      <c r="Q107">
        <f>100*(P107/N107)</f>
        <v>20.129990714948939</v>
      </c>
      <c r="R107">
        <v>12.87</v>
      </c>
      <c r="S107">
        <v>31.74</v>
      </c>
      <c r="T107">
        <v>4.66</v>
      </c>
      <c r="U107">
        <v>3.7</v>
      </c>
      <c r="V107">
        <v>6.65</v>
      </c>
      <c r="W107" t="s">
        <v>73</v>
      </c>
    </row>
    <row r="108" spans="2:23" ht="15" customHeight="1">
      <c r="B108" t="s">
        <v>76</v>
      </c>
      <c r="C108" t="s">
        <v>79</v>
      </c>
      <c r="E108">
        <v>9879</v>
      </c>
      <c r="G108" t="s">
        <v>26</v>
      </c>
      <c r="P108">
        <f>N108-O108</f>
        <v>0</v>
      </c>
      <c r="Q108" t="e">
        <f>100*(P108/N108)</f>
        <v>#DIV/0!</v>
      </c>
    </row>
    <row r="109" spans="2:23" ht="15" customHeight="1">
      <c r="P109">
        <f>N109-O109</f>
        <v>0</v>
      </c>
      <c r="Q109" t="e">
        <f>100*(P109/N109)</f>
        <v>#DIV/0!</v>
      </c>
    </row>
    <row r="110" spans="2:23" ht="15" customHeight="1">
      <c r="P110">
        <f>N110-O110</f>
        <v>0</v>
      </c>
      <c r="Q110" t="e">
        <f>100*(P110/N110)</f>
        <v>#DIV/0!</v>
      </c>
    </row>
    <row r="111" spans="2:23" ht="15" customHeight="1">
      <c r="P111">
        <f>N111-O111</f>
        <v>0</v>
      </c>
      <c r="Q111" t="e">
        <f>100*(P111/N111)</f>
        <v>#DIV/0!</v>
      </c>
    </row>
    <row r="112" spans="2:23" ht="15" customHeight="1">
      <c r="P112">
        <f>N112-O112</f>
        <v>0</v>
      </c>
      <c r="Q112" t="e">
        <f>100*(P112/N112)</f>
        <v>#DIV/0!</v>
      </c>
    </row>
    <row r="113" spans="16:17" ht="15" customHeight="1">
      <c r="P113">
        <f>N113-O113</f>
        <v>0</v>
      </c>
      <c r="Q113" t="e">
        <f>100*(P113/N113)</f>
        <v>#DIV/0!</v>
      </c>
    </row>
    <row r="114" spans="16:17" ht="15" customHeight="1">
      <c r="P114">
        <f>N114-O114</f>
        <v>0</v>
      </c>
      <c r="Q114" t="e">
        <f>100*(P114/N114)</f>
        <v>#DIV/0!</v>
      </c>
    </row>
    <row r="115" spans="16:17" ht="15" customHeight="1">
      <c r="P115">
        <f>N115-O115</f>
        <v>0</v>
      </c>
      <c r="Q115" t="e">
        <f>100*(P115/N115)</f>
        <v>#DIV/0!</v>
      </c>
    </row>
    <row r="116" spans="16:17" ht="15" customHeight="1">
      <c r="P116">
        <f>N116-O116</f>
        <v>0</v>
      </c>
      <c r="Q116" t="e">
        <f>100*(P116/N116)</f>
        <v>#DIV/0!</v>
      </c>
    </row>
  </sheetData>
  <sortState xmlns:xlrd2="http://schemas.microsoft.com/office/spreadsheetml/2017/richdata2" ref="A2:W81">
    <sortCondition ref="A2:A81"/>
    <sortCondition ref="H2:H8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CFB2-AB84-45EE-9A76-ACB3392BD63B}">
  <dimension ref="A1:V84"/>
  <sheetViews>
    <sheetView topLeftCell="A55" workbookViewId="0">
      <selection activeCell="F78" sqref="F78"/>
    </sheetView>
  </sheetViews>
  <sheetFormatPr defaultRowHeight="14.45"/>
  <cols>
    <col min="6" max="6" width="24.28515625" bestFit="1" customWidth="1"/>
  </cols>
  <sheetData>
    <row r="1" spans="1:22">
      <c r="A1" s="3" t="s">
        <v>85</v>
      </c>
      <c r="B1" s="3" t="s">
        <v>1</v>
      </c>
      <c r="C1" s="3" t="s">
        <v>2</v>
      </c>
      <c r="D1" s="3" t="s">
        <v>3</v>
      </c>
      <c r="E1" s="3" t="s">
        <v>86</v>
      </c>
      <c r="F1" s="3" t="s">
        <v>7</v>
      </c>
      <c r="G1" s="3" t="s">
        <v>87</v>
      </c>
      <c r="H1" s="3" t="s">
        <v>88</v>
      </c>
      <c r="I1" s="3" t="s">
        <v>0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11</v>
      </c>
      <c r="O1" s="3" t="s">
        <v>93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100</v>
      </c>
    </row>
    <row r="2" spans="1:22">
      <c r="A2" s="5">
        <v>49867</v>
      </c>
      <c r="B2" s="3" t="s">
        <v>101</v>
      </c>
      <c r="C2" s="3" t="s">
        <v>102</v>
      </c>
      <c r="D2" s="3"/>
      <c r="E2" s="3"/>
      <c r="F2" s="3" t="s">
        <v>103</v>
      </c>
      <c r="G2" s="3" t="s">
        <v>104</v>
      </c>
      <c r="H2" s="3"/>
      <c r="I2" s="3" t="s">
        <v>105</v>
      </c>
      <c r="J2" s="3" t="s">
        <v>106</v>
      </c>
      <c r="K2" s="3">
        <v>26</v>
      </c>
      <c r="L2" s="3">
        <v>2</v>
      </c>
      <c r="M2" s="3">
        <v>2013</v>
      </c>
      <c r="N2" s="3" t="s">
        <v>107</v>
      </c>
      <c r="O2" s="3" t="s">
        <v>108</v>
      </c>
      <c r="P2" s="3" t="s">
        <v>109</v>
      </c>
      <c r="Q2" s="3" t="s">
        <v>110</v>
      </c>
      <c r="R2" s="3"/>
      <c r="S2" s="3">
        <v>59</v>
      </c>
      <c r="T2" s="3">
        <v>45</v>
      </c>
      <c r="U2" s="3">
        <v>14</v>
      </c>
      <c r="V2" s="3"/>
    </row>
    <row r="3" spans="1:22">
      <c r="A3" s="5">
        <v>56058</v>
      </c>
      <c r="B3" s="3" t="s">
        <v>101</v>
      </c>
      <c r="C3" s="3" t="s">
        <v>102</v>
      </c>
      <c r="D3" s="3"/>
      <c r="E3" s="3"/>
      <c r="F3" s="3" t="s">
        <v>111</v>
      </c>
      <c r="G3" s="3"/>
      <c r="H3" s="3"/>
      <c r="I3" s="3" t="s">
        <v>105</v>
      </c>
      <c r="J3" s="3" t="s">
        <v>112</v>
      </c>
      <c r="K3" s="3">
        <v>11</v>
      </c>
      <c r="L3" s="3">
        <v>4</v>
      </c>
      <c r="M3" s="3">
        <v>1963</v>
      </c>
      <c r="N3" s="3" t="s">
        <v>41</v>
      </c>
      <c r="O3" s="3"/>
      <c r="P3" s="3"/>
      <c r="Q3" s="3"/>
      <c r="R3" s="3"/>
      <c r="S3" s="3"/>
      <c r="T3" s="3"/>
      <c r="U3" s="3"/>
      <c r="V3" s="3"/>
    </row>
    <row r="4" spans="1:22">
      <c r="A4" s="5">
        <v>56059</v>
      </c>
      <c r="B4" s="3" t="s">
        <v>101</v>
      </c>
      <c r="C4" s="3" t="s">
        <v>102</v>
      </c>
      <c r="D4" s="3"/>
      <c r="E4" s="3"/>
      <c r="F4" s="3" t="s">
        <v>113</v>
      </c>
      <c r="G4" s="3"/>
      <c r="H4" s="3"/>
      <c r="I4" s="3" t="s">
        <v>105</v>
      </c>
      <c r="J4" s="3" t="s">
        <v>114</v>
      </c>
      <c r="K4" s="3">
        <v>7</v>
      </c>
      <c r="L4" s="3">
        <v>12</v>
      </c>
      <c r="M4" s="3">
        <v>1955</v>
      </c>
      <c r="N4" s="3" t="s">
        <v>41</v>
      </c>
      <c r="O4" s="3"/>
      <c r="P4" s="3"/>
      <c r="Q4" s="3"/>
      <c r="R4" s="3"/>
      <c r="S4" s="3"/>
      <c r="T4" s="3"/>
      <c r="U4" s="3"/>
      <c r="V4" s="3"/>
    </row>
    <row r="5" spans="1:22">
      <c r="A5" s="5">
        <v>8928</v>
      </c>
      <c r="B5" s="3" t="s">
        <v>101</v>
      </c>
      <c r="C5" s="3" t="s">
        <v>102</v>
      </c>
      <c r="D5" s="3" t="s">
        <v>115</v>
      </c>
      <c r="E5" s="3"/>
      <c r="F5" s="3" t="s">
        <v>103</v>
      </c>
      <c r="G5" s="3" t="s">
        <v>104</v>
      </c>
      <c r="H5" s="3"/>
      <c r="I5" s="3" t="s">
        <v>105</v>
      </c>
      <c r="J5" s="3" t="s">
        <v>116</v>
      </c>
      <c r="K5" s="3"/>
      <c r="L5" s="3"/>
      <c r="M5" s="3"/>
      <c r="N5" s="3" t="s">
        <v>41</v>
      </c>
      <c r="O5" s="3"/>
      <c r="P5" s="3"/>
      <c r="Q5" s="3"/>
      <c r="R5" s="3"/>
      <c r="S5" s="3"/>
      <c r="T5" s="3"/>
      <c r="U5" s="3"/>
      <c r="V5" s="3"/>
    </row>
    <row r="6" spans="1:22">
      <c r="A6" s="5">
        <v>9230</v>
      </c>
      <c r="B6" s="3" t="s">
        <v>101</v>
      </c>
      <c r="C6" s="3" t="s">
        <v>102</v>
      </c>
      <c r="D6" s="3" t="s">
        <v>115</v>
      </c>
      <c r="E6" s="3"/>
      <c r="F6" s="3" t="s">
        <v>103</v>
      </c>
      <c r="G6" s="3" t="s">
        <v>117</v>
      </c>
      <c r="H6" s="3"/>
      <c r="I6" s="3" t="s">
        <v>105</v>
      </c>
      <c r="J6" s="3" t="s">
        <v>118</v>
      </c>
      <c r="K6" s="3">
        <v>12</v>
      </c>
      <c r="L6" s="3">
        <v>3</v>
      </c>
      <c r="M6" s="3">
        <v>1886</v>
      </c>
      <c r="N6" s="3" t="s">
        <v>39</v>
      </c>
      <c r="O6" s="3"/>
      <c r="P6" s="3"/>
      <c r="Q6" s="3"/>
      <c r="R6" s="3"/>
      <c r="S6" s="3"/>
      <c r="T6" s="3"/>
      <c r="U6" s="3"/>
      <c r="V6" s="3"/>
    </row>
    <row r="7" spans="1:22">
      <c r="A7" s="5">
        <v>10214</v>
      </c>
      <c r="B7" s="3" t="s">
        <v>101</v>
      </c>
      <c r="C7" s="3" t="s">
        <v>102</v>
      </c>
      <c r="D7" s="3" t="s">
        <v>115</v>
      </c>
      <c r="E7" s="3"/>
      <c r="F7" s="3" t="s">
        <v>103</v>
      </c>
      <c r="G7" s="3" t="s">
        <v>119</v>
      </c>
      <c r="H7" s="3"/>
      <c r="I7" s="3" t="s">
        <v>105</v>
      </c>
      <c r="J7" s="3" t="s">
        <v>118</v>
      </c>
      <c r="K7" s="3">
        <v>8</v>
      </c>
      <c r="L7" s="3">
        <v>3</v>
      </c>
      <c r="M7" s="3">
        <v>1886</v>
      </c>
      <c r="N7" s="3" t="s">
        <v>39</v>
      </c>
      <c r="O7" s="3"/>
      <c r="P7" s="3"/>
      <c r="Q7" s="3"/>
      <c r="R7" s="3"/>
      <c r="S7" s="3"/>
      <c r="T7" s="3"/>
      <c r="U7" s="3"/>
      <c r="V7" s="3"/>
    </row>
    <row r="8" spans="1:22">
      <c r="A8" s="5">
        <v>14319</v>
      </c>
      <c r="B8" s="3" t="s">
        <v>101</v>
      </c>
      <c r="C8" s="3" t="s">
        <v>102</v>
      </c>
      <c r="D8" s="3" t="s">
        <v>115</v>
      </c>
      <c r="E8" s="3"/>
      <c r="F8" s="3" t="s">
        <v>103</v>
      </c>
      <c r="G8" s="3" t="s">
        <v>120</v>
      </c>
      <c r="H8" s="3"/>
      <c r="I8" s="3" t="s">
        <v>105</v>
      </c>
      <c r="J8" s="3" t="s">
        <v>121</v>
      </c>
      <c r="K8" s="3">
        <v>4</v>
      </c>
      <c r="L8" s="3">
        <v>6</v>
      </c>
      <c r="M8" s="3">
        <v>1949</v>
      </c>
      <c r="N8" s="3" t="s">
        <v>107</v>
      </c>
      <c r="O8" s="3" t="s">
        <v>122</v>
      </c>
      <c r="P8" s="3" t="s">
        <v>123</v>
      </c>
      <c r="Q8" s="3"/>
      <c r="R8" s="3"/>
      <c r="S8" s="3"/>
      <c r="T8" s="3"/>
      <c r="U8" s="3"/>
      <c r="V8" s="3"/>
    </row>
    <row r="9" spans="1:22">
      <c r="A9" s="5">
        <v>30690</v>
      </c>
      <c r="B9" s="3" t="s">
        <v>101</v>
      </c>
      <c r="C9" s="3" t="s">
        <v>102</v>
      </c>
      <c r="D9" s="3" t="s">
        <v>115</v>
      </c>
      <c r="E9" s="3"/>
      <c r="F9" s="3" t="s">
        <v>103</v>
      </c>
      <c r="G9" s="3" t="s">
        <v>120</v>
      </c>
      <c r="H9" s="3"/>
      <c r="I9" s="3" t="s">
        <v>105</v>
      </c>
      <c r="J9" s="3" t="s">
        <v>121</v>
      </c>
      <c r="K9" s="3">
        <v>4</v>
      </c>
      <c r="L9" s="3">
        <v>6</v>
      </c>
      <c r="M9" s="3">
        <v>1949</v>
      </c>
      <c r="N9" s="3" t="s">
        <v>39</v>
      </c>
      <c r="O9" s="3" t="s">
        <v>124</v>
      </c>
      <c r="P9" s="3"/>
      <c r="Q9" s="3"/>
      <c r="R9" s="3"/>
      <c r="S9" s="3"/>
      <c r="T9" s="3"/>
      <c r="U9" s="3"/>
      <c r="V9" s="3"/>
    </row>
    <row r="10" spans="1:22">
      <c r="A10" s="5">
        <v>41211</v>
      </c>
      <c r="B10" s="3" t="s">
        <v>101</v>
      </c>
      <c r="C10" s="3" t="s">
        <v>102</v>
      </c>
      <c r="D10" s="3" t="s">
        <v>115</v>
      </c>
      <c r="E10" s="3">
        <v>8.3000000000000007</v>
      </c>
      <c r="F10" s="3" t="s">
        <v>103</v>
      </c>
      <c r="G10" s="3" t="s">
        <v>104</v>
      </c>
      <c r="H10" s="3"/>
      <c r="I10" s="3" t="s">
        <v>105</v>
      </c>
      <c r="J10" s="3" t="s">
        <v>125</v>
      </c>
      <c r="K10" s="3">
        <v>27</v>
      </c>
      <c r="L10" s="3">
        <v>3</v>
      </c>
      <c r="M10" s="3">
        <v>1997</v>
      </c>
      <c r="N10" s="3" t="s">
        <v>41</v>
      </c>
      <c r="O10" s="3" t="s">
        <v>126</v>
      </c>
      <c r="P10" s="3" t="s">
        <v>127</v>
      </c>
      <c r="Q10" s="3" t="s">
        <v>128</v>
      </c>
      <c r="R10" s="3"/>
      <c r="S10" s="3">
        <v>64.5</v>
      </c>
      <c r="T10" s="3">
        <v>45.799999237100003</v>
      </c>
      <c r="U10" s="3">
        <v>14.100000381499999</v>
      </c>
      <c r="V10" s="3"/>
    </row>
    <row r="11" spans="1:22">
      <c r="A11" s="5">
        <v>41212</v>
      </c>
      <c r="B11" s="3" t="s">
        <v>101</v>
      </c>
      <c r="C11" s="3" t="s">
        <v>102</v>
      </c>
      <c r="D11" s="3" t="s">
        <v>115</v>
      </c>
      <c r="E11" s="3">
        <v>10.8</v>
      </c>
      <c r="F11" s="3" t="s">
        <v>103</v>
      </c>
      <c r="G11" s="3" t="s">
        <v>104</v>
      </c>
      <c r="H11" s="3"/>
      <c r="I11" s="3" t="s">
        <v>105</v>
      </c>
      <c r="J11" s="3" t="s">
        <v>129</v>
      </c>
      <c r="K11" s="3">
        <v>6</v>
      </c>
      <c r="L11" s="3">
        <v>10</v>
      </c>
      <c r="M11" s="3">
        <v>1999</v>
      </c>
      <c r="N11" s="3" t="s">
        <v>39</v>
      </c>
      <c r="O11" s="3" t="s">
        <v>130</v>
      </c>
      <c r="P11" s="3" t="s">
        <v>127</v>
      </c>
      <c r="Q11" s="3" t="s">
        <v>131</v>
      </c>
      <c r="R11" s="3"/>
      <c r="S11" s="3">
        <v>60.5</v>
      </c>
      <c r="T11" s="3">
        <v>42.799999237100003</v>
      </c>
      <c r="U11" s="3">
        <v>13.899999618500001</v>
      </c>
      <c r="V11" s="3"/>
    </row>
    <row r="12" spans="1:22">
      <c r="A12" s="5">
        <v>40114</v>
      </c>
      <c r="B12" s="3" t="s">
        <v>101</v>
      </c>
      <c r="C12" s="3" t="s">
        <v>102</v>
      </c>
      <c r="D12" s="3" t="s">
        <v>115</v>
      </c>
      <c r="E12" s="3">
        <v>7.8</v>
      </c>
      <c r="F12" s="3" t="s">
        <v>132</v>
      </c>
      <c r="G12" s="3" t="s">
        <v>133</v>
      </c>
      <c r="H12" s="3"/>
      <c r="I12" s="3" t="s">
        <v>105</v>
      </c>
      <c r="J12" s="3" t="s">
        <v>134</v>
      </c>
      <c r="K12" s="3">
        <v>14</v>
      </c>
      <c r="L12" s="3">
        <v>5</v>
      </c>
      <c r="M12" s="3">
        <v>1998</v>
      </c>
      <c r="N12" s="3" t="s">
        <v>39</v>
      </c>
      <c r="O12" s="3" t="s">
        <v>135</v>
      </c>
      <c r="P12" s="3" t="s">
        <v>136</v>
      </c>
      <c r="Q12" s="3" t="s">
        <v>128</v>
      </c>
      <c r="R12" s="3"/>
      <c r="S12" s="3"/>
      <c r="T12" s="3"/>
      <c r="U12" s="3"/>
      <c r="V12" s="3" t="s">
        <v>137</v>
      </c>
    </row>
    <row r="13" spans="1:22">
      <c r="A13" s="5">
        <v>40117</v>
      </c>
      <c r="B13" s="3" t="s">
        <v>101</v>
      </c>
      <c r="C13" s="3" t="s">
        <v>102</v>
      </c>
      <c r="D13" s="3" t="s">
        <v>115</v>
      </c>
      <c r="E13" s="3">
        <v>9.1</v>
      </c>
      <c r="F13" s="3" t="s">
        <v>132</v>
      </c>
      <c r="G13" s="3" t="s">
        <v>133</v>
      </c>
      <c r="H13" s="3"/>
      <c r="I13" s="3" t="s">
        <v>105</v>
      </c>
      <c r="J13" s="3" t="s">
        <v>134</v>
      </c>
      <c r="K13" s="3">
        <v>15</v>
      </c>
      <c r="L13" s="3">
        <v>5</v>
      </c>
      <c r="M13" s="3">
        <v>1998</v>
      </c>
      <c r="N13" s="3" t="s">
        <v>41</v>
      </c>
      <c r="O13" s="3" t="s">
        <v>138</v>
      </c>
      <c r="P13" s="3" t="s">
        <v>139</v>
      </c>
      <c r="Q13" s="3" t="s">
        <v>140</v>
      </c>
      <c r="R13" s="3"/>
      <c r="S13" s="3"/>
      <c r="T13" s="3"/>
      <c r="U13" s="3"/>
      <c r="V13" s="3" t="s">
        <v>141</v>
      </c>
    </row>
    <row r="14" spans="1:22">
      <c r="A14" s="5">
        <v>30691</v>
      </c>
      <c r="B14" s="3" t="s">
        <v>101</v>
      </c>
      <c r="C14" s="3" t="s">
        <v>102</v>
      </c>
      <c r="D14" s="3" t="s">
        <v>142</v>
      </c>
      <c r="E14" s="3">
        <v>8.4</v>
      </c>
      <c r="F14" s="3" t="s">
        <v>143</v>
      </c>
      <c r="G14" s="3"/>
      <c r="H14" s="3"/>
      <c r="I14" s="3" t="s">
        <v>105</v>
      </c>
      <c r="J14" s="3" t="s">
        <v>144</v>
      </c>
      <c r="K14" s="3">
        <v>29</v>
      </c>
      <c r="L14" s="3">
        <v>12</v>
      </c>
      <c r="M14" s="3">
        <v>1951</v>
      </c>
      <c r="N14" s="3" t="s">
        <v>41</v>
      </c>
      <c r="O14" s="3"/>
      <c r="P14" s="3"/>
      <c r="Q14" s="3"/>
      <c r="R14" s="3"/>
      <c r="S14" s="3"/>
      <c r="T14" s="3"/>
      <c r="U14" s="3"/>
      <c r="V14" s="3"/>
    </row>
    <row r="15" spans="1:22">
      <c r="A15" s="5">
        <v>52056</v>
      </c>
      <c r="B15" s="3" t="s">
        <v>101</v>
      </c>
      <c r="C15" s="3" t="s">
        <v>102</v>
      </c>
      <c r="D15" s="3" t="s">
        <v>142</v>
      </c>
      <c r="E15" s="3">
        <v>7.3</v>
      </c>
      <c r="F15" s="3" t="s">
        <v>143</v>
      </c>
      <c r="G15" s="3" t="s">
        <v>145</v>
      </c>
      <c r="H15" s="3"/>
      <c r="I15" s="3" t="s">
        <v>105</v>
      </c>
      <c r="J15" s="3" t="s">
        <v>146</v>
      </c>
      <c r="K15" s="3">
        <v>27</v>
      </c>
      <c r="L15" s="3">
        <v>5</v>
      </c>
      <c r="M15" s="3">
        <v>2017</v>
      </c>
      <c r="N15" s="3" t="s">
        <v>41</v>
      </c>
      <c r="O15" s="3" t="s">
        <v>147</v>
      </c>
      <c r="P15" s="3" t="s">
        <v>148</v>
      </c>
      <c r="Q15" s="3" t="s">
        <v>128</v>
      </c>
      <c r="R15" s="3"/>
      <c r="S15" s="3">
        <v>55</v>
      </c>
      <c r="T15" s="3">
        <v>35</v>
      </c>
      <c r="U15" s="3">
        <v>12.529999733</v>
      </c>
      <c r="V15" s="3" t="s">
        <v>149</v>
      </c>
    </row>
    <row r="16" spans="1:22">
      <c r="A16" s="5">
        <v>8045</v>
      </c>
      <c r="B16" s="3" t="s">
        <v>101</v>
      </c>
      <c r="C16" s="3" t="s">
        <v>102</v>
      </c>
      <c r="D16" s="3" t="s">
        <v>142</v>
      </c>
      <c r="E16" s="3"/>
      <c r="F16" s="3" t="s">
        <v>150</v>
      </c>
      <c r="G16" s="3" t="s">
        <v>151</v>
      </c>
      <c r="H16" s="3"/>
      <c r="I16" s="3" t="s">
        <v>105</v>
      </c>
      <c r="J16" s="3" t="s">
        <v>152</v>
      </c>
      <c r="K16" s="3">
        <v>26</v>
      </c>
      <c r="L16" s="3">
        <v>3</v>
      </c>
      <c r="M16" s="3">
        <v>1959</v>
      </c>
      <c r="N16" s="3" t="s">
        <v>41</v>
      </c>
      <c r="O16" s="3" t="s">
        <v>153</v>
      </c>
      <c r="P16" s="3"/>
      <c r="Q16" s="3"/>
      <c r="R16" s="3"/>
      <c r="S16" s="3"/>
      <c r="T16" s="3"/>
      <c r="U16" s="3"/>
      <c r="V16" s="3"/>
    </row>
    <row r="17" spans="1:22">
      <c r="A17" s="5">
        <v>21048</v>
      </c>
      <c r="B17" s="3" t="s">
        <v>101</v>
      </c>
      <c r="C17" s="3" t="s">
        <v>102</v>
      </c>
      <c r="D17" s="3" t="s">
        <v>142</v>
      </c>
      <c r="E17" s="3">
        <v>7.5</v>
      </c>
      <c r="F17" s="3" t="s">
        <v>150</v>
      </c>
      <c r="G17" s="3" t="s">
        <v>154</v>
      </c>
      <c r="H17" s="3"/>
      <c r="I17" s="3" t="s">
        <v>105</v>
      </c>
      <c r="J17" s="3" t="s">
        <v>155</v>
      </c>
      <c r="K17" s="3">
        <v>5</v>
      </c>
      <c r="L17" s="3">
        <v>1</v>
      </c>
      <c r="M17" s="3">
        <v>1974</v>
      </c>
      <c r="N17" s="3" t="s">
        <v>41</v>
      </c>
      <c r="O17" s="3"/>
      <c r="P17" s="3"/>
      <c r="Q17" s="3"/>
      <c r="R17" s="3"/>
      <c r="S17" s="3"/>
      <c r="T17" s="3"/>
      <c r="U17" s="3"/>
      <c r="V17" s="3"/>
    </row>
    <row r="18" spans="1:22">
      <c r="A18" s="5">
        <v>10223</v>
      </c>
      <c r="B18" s="3" t="s">
        <v>101</v>
      </c>
      <c r="C18" s="3" t="s">
        <v>102</v>
      </c>
      <c r="D18" s="3" t="s">
        <v>156</v>
      </c>
      <c r="E18" s="3"/>
      <c r="F18" s="3" t="s">
        <v>157</v>
      </c>
      <c r="G18" s="3"/>
      <c r="H18" s="3"/>
      <c r="I18" s="3" t="s">
        <v>105</v>
      </c>
      <c r="J18" s="3" t="s">
        <v>158</v>
      </c>
      <c r="K18" s="3">
        <v>21</v>
      </c>
      <c r="L18" s="3">
        <v>2</v>
      </c>
      <c r="M18" s="3">
        <v>1963</v>
      </c>
      <c r="N18" s="3" t="s">
        <v>41</v>
      </c>
      <c r="O18" s="3"/>
      <c r="P18" s="3"/>
      <c r="Q18" s="3"/>
      <c r="R18" s="3"/>
      <c r="S18" s="3"/>
      <c r="T18" s="3"/>
      <c r="U18" s="3"/>
      <c r="V18" s="3"/>
    </row>
    <row r="19" spans="1:22">
      <c r="A19" s="5">
        <v>10224</v>
      </c>
      <c r="B19" s="3" t="s">
        <v>101</v>
      </c>
      <c r="C19" s="3" t="s">
        <v>102</v>
      </c>
      <c r="D19" s="3" t="s">
        <v>156</v>
      </c>
      <c r="E19" s="3"/>
      <c r="F19" s="3" t="s">
        <v>157</v>
      </c>
      <c r="G19" s="3"/>
      <c r="H19" s="3"/>
      <c r="I19" s="3" t="s">
        <v>105</v>
      </c>
      <c r="J19" s="3" t="s">
        <v>158</v>
      </c>
      <c r="K19" s="3">
        <v>21</v>
      </c>
      <c r="L19" s="3">
        <v>2</v>
      </c>
      <c r="M19" s="3">
        <v>1963</v>
      </c>
      <c r="N19" s="3" t="s">
        <v>41</v>
      </c>
      <c r="O19" s="3"/>
      <c r="P19" s="3"/>
      <c r="Q19" s="3"/>
      <c r="R19" s="3"/>
      <c r="S19" s="3"/>
      <c r="T19" s="3"/>
      <c r="U19" s="3"/>
      <c r="V19" s="3"/>
    </row>
    <row r="20" spans="1:22">
      <c r="A20" s="5">
        <v>10225</v>
      </c>
      <c r="B20" s="3" t="s">
        <v>101</v>
      </c>
      <c r="C20" s="3" t="s">
        <v>102</v>
      </c>
      <c r="D20" s="3" t="s">
        <v>156</v>
      </c>
      <c r="E20" s="3"/>
      <c r="F20" s="3" t="s">
        <v>157</v>
      </c>
      <c r="G20" s="3"/>
      <c r="H20" s="3"/>
      <c r="I20" s="3" t="s">
        <v>105</v>
      </c>
      <c r="J20" s="3" t="s">
        <v>158</v>
      </c>
      <c r="K20" s="3">
        <v>21</v>
      </c>
      <c r="L20" s="3">
        <v>2</v>
      </c>
      <c r="M20" s="3">
        <v>1963</v>
      </c>
      <c r="N20" s="3" t="s">
        <v>41</v>
      </c>
      <c r="O20" s="3"/>
      <c r="P20" s="3"/>
      <c r="Q20" s="3"/>
      <c r="R20" s="3"/>
      <c r="S20" s="3"/>
      <c r="T20" s="3"/>
      <c r="U20" s="3"/>
      <c r="V20" s="3"/>
    </row>
    <row r="21" spans="1:22">
      <c r="A21" s="5">
        <v>10251</v>
      </c>
      <c r="B21" s="3" t="s">
        <v>101</v>
      </c>
      <c r="C21" s="3" t="s">
        <v>102</v>
      </c>
      <c r="D21" s="3" t="s">
        <v>156</v>
      </c>
      <c r="E21" s="3"/>
      <c r="F21" s="3" t="s">
        <v>157</v>
      </c>
      <c r="G21" s="3"/>
      <c r="H21" s="3"/>
      <c r="I21" s="3" t="s">
        <v>105</v>
      </c>
      <c r="J21" s="3" t="s">
        <v>158</v>
      </c>
      <c r="K21" s="3">
        <v>21</v>
      </c>
      <c r="L21" s="3">
        <v>2</v>
      </c>
      <c r="M21" s="3">
        <v>1963</v>
      </c>
      <c r="N21" s="3" t="s">
        <v>39</v>
      </c>
      <c r="O21" s="3"/>
      <c r="P21" s="3"/>
      <c r="Q21" s="3"/>
      <c r="R21" s="3"/>
      <c r="S21" s="3"/>
      <c r="T21" s="3"/>
      <c r="U21" s="3"/>
      <c r="V21" s="3"/>
    </row>
    <row r="22" spans="1:22">
      <c r="A22" s="5">
        <v>10193</v>
      </c>
      <c r="B22" s="3" t="s">
        <v>101</v>
      </c>
      <c r="C22" s="3" t="s">
        <v>102</v>
      </c>
      <c r="D22" s="3" t="s">
        <v>159</v>
      </c>
      <c r="E22" s="3"/>
      <c r="F22" s="3" t="s">
        <v>160</v>
      </c>
      <c r="G22" s="3" t="s">
        <v>161</v>
      </c>
      <c r="H22" s="3"/>
      <c r="I22" s="3" t="s">
        <v>105</v>
      </c>
      <c r="J22" s="3" t="s">
        <v>118</v>
      </c>
      <c r="K22" s="3">
        <v>8</v>
      </c>
      <c r="L22" s="3">
        <v>3</v>
      </c>
      <c r="M22" s="3">
        <v>1963</v>
      </c>
      <c r="N22" s="3" t="s">
        <v>41</v>
      </c>
      <c r="O22" s="3" t="s">
        <v>162</v>
      </c>
      <c r="P22" s="3"/>
      <c r="Q22" s="3"/>
      <c r="R22" s="3"/>
      <c r="S22" s="3"/>
      <c r="T22" s="3"/>
      <c r="U22" s="3"/>
      <c r="V22" s="3"/>
    </row>
    <row r="23" spans="1:22">
      <c r="A23" s="5">
        <v>9223</v>
      </c>
      <c r="B23" s="3" t="s">
        <v>101</v>
      </c>
      <c r="C23" s="3" t="s">
        <v>102</v>
      </c>
      <c r="D23" s="3" t="s">
        <v>163</v>
      </c>
      <c r="E23" s="3"/>
      <c r="F23" s="3" t="s">
        <v>164</v>
      </c>
      <c r="G23" s="3" t="s">
        <v>165</v>
      </c>
      <c r="H23" s="3"/>
      <c r="I23" s="3" t="s">
        <v>105</v>
      </c>
      <c r="J23" s="3" t="s">
        <v>166</v>
      </c>
      <c r="K23" s="3"/>
      <c r="L23" s="3"/>
      <c r="M23" s="3"/>
      <c r="N23" s="3" t="s">
        <v>107</v>
      </c>
      <c r="O23" s="3"/>
      <c r="P23" s="3"/>
      <c r="Q23" s="3"/>
      <c r="R23" s="3"/>
      <c r="S23" s="3"/>
      <c r="T23" s="3"/>
      <c r="U23" s="3"/>
      <c r="V23" s="3"/>
    </row>
    <row r="24" spans="1:22">
      <c r="A24" s="5">
        <v>9224</v>
      </c>
      <c r="B24" s="3" t="s">
        <v>101</v>
      </c>
      <c r="C24" s="3" t="s">
        <v>102</v>
      </c>
      <c r="D24" s="3" t="s">
        <v>163</v>
      </c>
      <c r="E24" s="3"/>
      <c r="F24" s="3" t="s">
        <v>164</v>
      </c>
      <c r="G24" s="3" t="s">
        <v>165</v>
      </c>
      <c r="H24" s="3"/>
      <c r="I24" s="3" t="s">
        <v>105</v>
      </c>
      <c r="J24" s="3" t="s">
        <v>166</v>
      </c>
      <c r="K24" s="3"/>
      <c r="L24" s="3"/>
      <c r="M24" s="3"/>
      <c r="N24" s="3" t="s">
        <v>107</v>
      </c>
      <c r="O24" s="3"/>
      <c r="P24" s="3"/>
      <c r="Q24" s="3"/>
      <c r="R24" s="3"/>
      <c r="S24" s="3"/>
      <c r="T24" s="3"/>
      <c r="U24" s="3"/>
      <c r="V24" s="3"/>
    </row>
    <row r="25" spans="1:22">
      <c r="A25" s="5">
        <v>9225</v>
      </c>
      <c r="B25" s="3" t="s">
        <v>101</v>
      </c>
      <c r="C25" s="3" t="s">
        <v>102</v>
      </c>
      <c r="D25" s="3" t="s">
        <v>163</v>
      </c>
      <c r="E25" s="3"/>
      <c r="F25" s="3" t="s">
        <v>164</v>
      </c>
      <c r="G25" s="3" t="s">
        <v>165</v>
      </c>
      <c r="H25" s="3"/>
      <c r="I25" s="3" t="s">
        <v>105</v>
      </c>
      <c r="J25" s="3" t="s">
        <v>166</v>
      </c>
      <c r="K25" s="3"/>
      <c r="L25" s="3"/>
      <c r="M25" s="3"/>
      <c r="N25" s="3" t="s">
        <v>107</v>
      </c>
      <c r="O25" s="3"/>
      <c r="P25" s="3"/>
      <c r="Q25" s="3"/>
      <c r="R25" s="3"/>
      <c r="S25" s="3"/>
      <c r="T25" s="3"/>
      <c r="U25" s="3"/>
      <c r="V25" s="3"/>
    </row>
    <row r="26" spans="1:22">
      <c r="A26" s="5">
        <v>9226</v>
      </c>
      <c r="B26" s="3" t="s">
        <v>101</v>
      </c>
      <c r="C26" s="3" t="s">
        <v>102</v>
      </c>
      <c r="D26" s="3" t="s">
        <v>163</v>
      </c>
      <c r="E26" s="3"/>
      <c r="F26" s="3" t="s">
        <v>164</v>
      </c>
      <c r="G26" s="3" t="s">
        <v>165</v>
      </c>
      <c r="H26" s="3"/>
      <c r="I26" s="3" t="s">
        <v>105</v>
      </c>
      <c r="J26" s="3" t="s">
        <v>166</v>
      </c>
      <c r="K26" s="3"/>
      <c r="L26" s="3"/>
      <c r="M26" s="3"/>
      <c r="N26" s="3" t="s">
        <v>107</v>
      </c>
      <c r="O26" s="3"/>
      <c r="P26" s="3"/>
      <c r="Q26" s="3"/>
      <c r="R26" s="3"/>
      <c r="S26" s="3"/>
      <c r="T26" s="3"/>
      <c r="U26" s="3"/>
      <c r="V26" s="3"/>
    </row>
    <row r="27" spans="1:22">
      <c r="A27" s="5">
        <v>36118</v>
      </c>
      <c r="B27" s="3" t="s">
        <v>101</v>
      </c>
      <c r="C27" s="3" t="s">
        <v>102</v>
      </c>
      <c r="D27" s="3" t="s">
        <v>167</v>
      </c>
      <c r="E27" s="3"/>
      <c r="F27" s="3" t="s">
        <v>168</v>
      </c>
      <c r="G27" s="3" t="s">
        <v>169</v>
      </c>
      <c r="H27" s="3"/>
      <c r="I27" s="3" t="s">
        <v>170</v>
      </c>
      <c r="J27" s="3" t="s">
        <v>171</v>
      </c>
      <c r="K27" s="3">
        <v>1</v>
      </c>
      <c r="L27" s="3">
        <v>10</v>
      </c>
      <c r="M27" s="3">
        <v>1966</v>
      </c>
      <c r="N27" s="3" t="s">
        <v>41</v>
      </c>
      <c r="O27" s="3"/>
      <c r="P27" s="3"/>
      <c r="Q27" s="3"/>
      <c r="R27" s="3"/>
      <c r="S27" s="3"/>
      <c r="T27" s="3"/>
      <c r="U27" s="3"/>
      <c r="V27" s="3" t="s">
        <v>172</v>
      </c>
    </row>
    <row r="28" spans="1:22">
      <c r="A28" s="5">
        <v>36119</v>
      </c>
      <c r="B28" s="3" t="s">
        <v>101</v>
      </c>
      <c r="C28" s="3" t="s">
        <v>102</v>
      </c>
      <c r="D28" s="3" t="s">
        <v>167</v>
      </c>
      <c r="E28" s="3"/>
      <c r="F28" s="3" t="s">
        <v>168</v>
      </c>
      <c r="G28" s="3" t="s">
        <v>169</v>
      </c>
      <c r="H28" s="3"/>
      <c r="I28" s="3" t="s">
        <v>170</v>
      </c>
      <c r="J28" s="3" t="s">
        <v>171</v>
      </c>
      <c r="K28" s="3">
        <v>4</v>
      </c>
      <c r="L28" s="3">
        <v>10</v>
      </c>
      <c r="M28" s="3">
        <v>1966</v>
      </c>
      <c r="N28" s="3" t="s">
        <v>39</v>
      </c>
      <c r="O28" s="3"/>
      <c r="P28" s="3"/>
      <c r="Q28" s="3"/>
      <c r="R28" s="3"/>
      <c r="S28" s="3"/>
      <c r="T28" s="3"/>
      <c r="U28" s="3"/>
      <c r="V28" s="3" t="s">
        <v>172</v>
      </c>
    </row>
    <row r="29" spans="1:22">
      <c r="A29" s="5">
        <v>11225</v>
      </c>
      <c r="B29" s="3" t="s">
        <v>101</v>
      </c>
      <c r="C29" s="3" t="s">
        <v>102</v>
      </c>
      <c r="D29" s="3" t="s">
        <v>102</v>
      </c>
      <c r="E29" s="3"/>
      <c r="F29" s="3" t="s">
        <v>173</v>
      </c>
      <c r="G29" s="3" t="s">
        <v>174</v>
      </c>
      <c r="H29" s="3"/>
      <c r="I29" s="3" t="s">
        <v>105</v>
      </c>
      <c r="J29" s="3" t="s">
        <v>175</v>
      </c>
      <c r="K29" s="3"/>
      <c r="L29" s="3">
        <v>8</v>
      </c>
      <c r="M29" s="3">
        <v>1965</v>
      </c>
      <c r="N29" s="3" t="s">
        <v>41</v>
      </c>
      <c r="O29" s="3"/>
      <c r="P29" s="3"/>
      <c r="Q29" s="3"/>
      <c r="R29" s="3"/>
      <c r="S29" s="3"/>
      <c r="T29" s="3"/>
      <c r="U29" s="3"/>
      <c r="V29" s="3"/>
    </row>
    <row r="30" spans="1:22">
      <c r="A30" s="5">
        <v>18148</v>
      </c>
      <c r="B30" s="3" t="s">
        <v>101</v>
      </c>
      <c r="C30" s="3" t="s">
        <v>102</v>
      </c>
      <c r="D30" s="3" t="s">
        <v>102</v>
      </c>
      <c r="E30" s="3">
        <v>7.7</v>
      </c>
      <c r="F30" s="3" t="s">
        <v>173</v>
      </c>
      <c r="G30" s="3" t="s">
        <v>176</v>
      </c>
      <c r="H30" s="3"/>
      <c r="I30" s="3" t="s">
        <v>105</v>
      </c>
      <c r="J30" s="3" t="s">
        <v>177</v>
      </c>
      <c r="K30" s="3">
        <v>20</v>
      </c>
      <c r="L30" s="3">
        <v>6</v>
      </c>
      <c r="M30" s="3">
        <v>1970</v>
      </c>
      <c r="N30" s="3" t="s">
        <v>107</v>
      </c>
      <c r="O30" s="3"/>
      <c r="P30" s="3"/>
      <c r="Q30" s="3"/>
      <c r="R30" s="3"/>
      <c r="S30" s="3"/>
      <c r="T30" s="3"/>
      <c r="U30" s="3"/>
      <c r="V30" s="3"/>
    </row>
    <row r="31" spans="1:22">
      <c r="A31" s="5">
        <v>36116</v>
      </c>
      <c r="B31" s="3" t="s">
        <v>101</v>
      </c>
      <c r="C31" s="3" t="s">
        <v>102</v>
      </c>
      <c r="D31" s="3" t="s">
        <v>102</v>
      </c>
      <c r="E31" s="3"/>
      <c r="F31" s="3" t="s">
        <v>173</v>
      </c>
      <c r="G31" s="3" t="s">
        <v>178</v>
      </c>
      <c r="H31" s="3"/>
      <c r="I31" s="3" t="s">
        <v>105</v>
      </c>
      <c r="J31" s="3" t="s">
        <v>179</v>
      </c>
      <c r="K31" s="3">
        <v>25</v>
      </c>
      <c r="L31" s="3">
        <v>2</v>
      </c>
      <c r="M31" s="3">
        <v>1975</v>
      </c>
      <c r="N31" s="3" t="s">
        <v>41</v>
      </c>
      <c r="O31" s="3"/>
      <c r="P31" s="3"/>
      <c r="Q31" s="3"/>
      <c r="R31" s="3"/>
      <c r="S31" s="3"/>
      <c r="T31" s="3"/>
      <c r="U31" s="3"/>
      <c r="V31" s="3"/>
    </row>
    <row r="32" spans="1:22">
      <c r="A32" s="5">
        <v>9229</v>
      </c>
      <c r="B32" s="3" t="s">
        <v>101</v>
      </c>
      <c r="C32" s="3" t="s">
        <v>102</v>
      </c>
      <c r="D32" s="3" t="s">
        <v>180</v>
      </c>
      <c r="E32" s="3"/>
      <c r="F32" s="3" t="s">
        <v>168</v>
      </c>
      <c r="G32" s="3" t="s">
        <v>181</v>
      </c>
      <c r="H32" s="3"/>
      <c r="I32" s="3" t="s">
        <v>170</v>
      </c>
      <c r="J32" s="3" t="s">
        <v>182</v>
      </c>
      <c r="K32" s="3"/>
      <c r="L32" s="3"/>
      <c r="M32" s="3"/>
      <c r="N32" s="3" t="s">
        <v>107</v>
      </c>
      <c r="O32" s="3"/>
      <c r="P32" s="3"/>
      <c r="Q32" s="3"/>
      <c r="R32" s="3"/>
      <c r="S32" s="3"/>
      <c r="T32" s="3"/>
      <c r="U32" s="3"/>
      <c r="V32" s="3"/>
    </row>
    <row r="33" spans="1:22">
      <c r="A33" s="5">
        <v>36120</v>
      </c>
      <c r="B33" s="3" t="s">
        <v>101</v>
      </c>
      <c r="C33" s="3" t="s">
        <v>102</v>
      </c>
      <c r="D33" s="3" t="s">
        <v>180</v>
      </c>
      <c r="E33" s="3"/>
      <c r="F33" s="3" t="s">
        <v>168</v>
      </c>
      <c r="G33" s="3" t="s">
        <v>183</v>
      </c>
      <c r="H33" s="3"/>
      <c r="I33" s="3" t="s">
        <v>170</v>
      </c>
      <c r="J33" s="3" t="s">
        <v>184</v>
      </c>
      <c r="K33" s="3">
        <v>10</v>
      </c>
      <c r="L33" s="3">
        <v>1</v>
      </c>
      <c r="M33" s="3">
        <v>1968</v>
      </c>
      <c r="N33" s="3" t="s">
        <v>39</v>
      </c>
      <c r="O33" s="3"/>
      <c r="P33" s="3"/>
      <c r="Q33" s="3"/>
      <c r="R33" s="3"/>
      <c r="S33" s="3"/>
      <c r="T33" s="3"/>
      <c r="U33" s="3"/>
      <c r="V33" s="3" t="s">
        <v>172</v>
      </c>
    </row>
    <row r="34" spans="1:22">
      <c r="A34" s="5">
        <v>36121</v>
      </c>
      <c r="B34" s="3" t="s">
        <v>101</v>
      </c>
      <c r="C34" s="3" t="s">
        <v>102</v>
      </c>
      <c r="D34" s="3" t="s">
        <v>180</v>
      </c>
      <c r="E34" s="3"/>
      <c r="F34" s="3" t="s">
        <v>168</v>
      </c>
      <c r="G34" s="3" t="s">
        <v>183</v>
      </c>
      <c r="H34" s="3"/>
      <c r="I34" s="3" t="s">
        <v>170</v>
      </c>
      <c r="J34" s="3" t="s">
        <v>184</v>
      </c>
      <c r="K34" s="3">
        <v>10</v>
      </c>
      <c r="L34" s="3">
        <v>1</v>
      </c>
      <c r="M34" s="3">
        <v>1968</v>
      </c>
      <c r="N34" s="3" t="s">
        <v>41</v>
      </c>
      <c r="O34" s="3"/>
      <c r="P34" s="3"/>
      <c r="Q34" s="3"/>
      <c r="R34" s="3"/>
      <c r="S34" s="3"/>
      <c r="T34" s="3"/>
      <c r="U34" s="3"/>
      <c r="V34" s="3" t="s">
        <v>172</v>
      </c>
    </row>
    <row r="35" spans="1:22">
      <c r="A35" s="5">
        <v>10819</v>
      </c>
      <c r="B35" s="3" t="s">
        <v>101</v>
      </c>
      <c r="C35" s="3" t="s">
        <v>102</v>
      </c>
      <c r="D35" s="3" t="s">
        <v>180</v>
      </c>
      <c r="E35" s="3"/>
      <c r="F35" s="3" t="s">
        <v>185</v>
      </c>
      <c r="G35" s="3" t="s">
        <v>186</v>
      </c>
      <c r="H35" s="3" t="s">
        <v>187</v>
      </c>
      <c r="I35" s="3" t="s">
        <v>105</v>
      </c>
      <c r="J35" s="3" t="s">
        <v>188</v>
      </c>
      <c r="K35" s="3">
        <v>13</v>
      </c>
      <c r="L35" s="3">
        <v>10</v>
      </c>
      <c r="M35" s="3">
        <v>1964</v>
      </c>
      <c r="N35" s="3" t="s">
        <v>39</v>
      </c>
      <c r="O35" s="3"/>
      <c r="P35" s="3"/>
      <c r="Q35" s="3"/>
      <c r="R35" s="3"/>
      <c r="S35" s="3"/>
      <c r="T35" s="3"/>
      <c r="U35" s="3"/>
      <c r="V35" s="3"/>
    </row>
    <row r="36" spans="1:22">
      <c r="A36" s="5">
        <v>42586</v>
      </c>
      <c r="B36" s="3" t="s">
        <v>101</v>
      </c>
      <c r="C36" s="3" t="s">
        <v>102</v>
      </c>
      <c r="D36" s="3" t="s">
        <v>180</v>
      </c>
      <c r="E36" s="3">
        <v>9.3000000000000007</v>
      </c>
      <c r="F36" s="3" t="s">
        <v>185</v>
      </c>
      <c r="G36" s="3" t="s">
        <v>186</v>
      </c>
      <c r="H36" s="3" t="s">
        <v>189</v>
      </c>
      <c r="I36" s="3" t="s">
        <v>105</v>
      </c>
      <c r="J36" s="3" t="s">
        <v>190</v>
      </c>
      <c r="K36" s="3">
        <v>23</v>
      </c>
      <c r="L36" s="3">
        <v>4</v>
      </c>
      <c r="M36" s="3">
        <v>2001</v>
      </c>
      <c r="N36" s="3" t="s">
        <v>39</v>
      </c>
      <c r="O36" s="3" t="s">
        <v>191</v>
      </c>
      <c r="P36" s="3" t="s">
        <v>192</v>
      </c>
      <c r="Q36" s="3" t="s">
        <v>193</v>
      </c>
      <c r="R36" s="3"/>
      <c r="S36" s="3">
        <v>51</v>
      </c>
      <c r="T36" s="3">
        <v>29</v>
      </c>
      <c r="U36" s="3">
        <v>13.899999618500001</v>
      </c>
      <c r="V36" s="3" t="s">
        <v>194</v>
      </c>
    </row>
    <row r="37" spans="1:22">
      <c r="A37" s="5">
        <v>42637</v>
      </c>
      <c r="B37" s="3" t="s">
        <v>101</v>
      </c>
      <c r="C37" s="3" t="s">
        <v>102</v>
      </c>
      <c r="D37" s="3" t="s">
        <v>180</v>
      </c>
      <c r="E37" s="3">
        <v>10.1</v>
      </c>
      <c r="F37" s="3" t="s">
        <v>185</v>
      </c>
      <c r="G37" s="3" t="s">
        <v>186</v>
      </c>
      <c r="H37" s="3" t="s">
        <v>195</v>
      </c>
      <c r="I37" s="3" t="s">
        <v>105</v>
      </c>
      <c r="J37" s="3" t="s">
        <v>196</v>
      </c>
      <c r="K37" s="3">
        <v>17</v>
      </c>
      <c r="L37" s="3">
        <v>3</v>
      </c>
      <c r="M37" s="3">
        <v>2002</v>
      </c>
      <c r="N37" s="3" t="s">
        <v>41</v>
      </c>
      <c r="O37" s="3" t="s">
        <v>197</v>
      </c>
      <c r="P37" s="3" t="s">
        <v>127</v>
      </c>
      <c r="Q37" s="3" t="s">
        <v>128</v>
      </c>
      <c r="R37" s="3"/>
      <c r="S37" s="3">
        <v>57</v>
      </c>
      <c r="T37" s="3">
        <v>34</v>
      </c>
      <c r="U37" s="3">
        <v>13.600000381499999</v>
      </c>
      <c r="V37" s="3" t="s">
        <v>198</v>
      </c>
    </row>
    <row r="38" spans="1:22">
      <c r="A38" s="5">
        <v>45866</v>
      </c>
      <c r="B38" s="3" t="s">
        <v>101</v>
      </c>
      <c r="C38" s="3" t="s">
        <v>102</v>
      </c>
      <c r="D38" s="3" t="s">
        <v>180</v>
      </c>
      <c r="E38" s="3">
        <v>10.4</v>
      </c>
      <c r="F38" s="3" t="s">
        <v>185</v>
      </c>
      <c r="G38" s="3" t="s">
        <v>186</v>
      </c>
      <c r="H38" s="3" t="s">
        <v>189</v>
      </c>
      <c r="I38" s="3" t="s">
        <v>105</v>
      </c>
      <c r="J38" s="3" t="s">
        <v>199</v>
      </c>
      <c r="K38" s="3">
        <v>13</v>
      </c>
      <c r="L38" s="3">
        <v>7</v>
      </c>
      <c r="M38" s="3">
        <v>2007</v>
      </c>
      <c r="N38" s="3" t="s">
        <v>39</v>
      </c>
      <c r="O38" s="3" t="s">
        <v>200</v>
      </c>
      <c r="P38" s="3" t="s">
        <v>201</v>
      </c>
      <c r="Q38" s="3" t="s">
        <v>140</v>
      </c>
      <c r="R38" s="3"/>
      <c r="S38" s="3">
        <v>54</v>
      </c>
      <c r="T38" s="3">
        <v>33</v>
      </c>
      <c r="U38" s="3">
        <v>11.600000381499999</v>
      </c>
      <c r="V38" s="3" t="s">
        <v>202</v>
      </c>
    </row>
    <row r="39" spans="1:22">
      <c r="A39" s="5">
        <v>45883</v>
      </c>
      <c r="B39" s="3" t="s">
        <v>101</v>
      </c>
      <c r="C39" s="3" t="s">
        <v>102</v>
      </c>
      <c r="D39" s="3" t="s">
        <v>180</v>
      </c>
      <c r="E39" s="3">
        <v>11</v>
      </c>
      <c r="F39" s="3" t="s">
        <v>185</v>
      </c>
      <c r="G39" s="3" t="s">
        <v>203</v>
      </c>
      <c r="H39" s="3" t="s">
        <v>204</v>
      </c>
      <c r="I39" s="3" t="s">
        <v>105</v>
      </c>
      <c r="J39" s="3" t="s">
        <v>205</v>
      </c>
      <c r="K39" s="3">
        <v>16</v>
      </c>
      <c r="L39" s="3">
        <v>7</v>
      </c>
      <c r="M39" s="3">
        <v>2007</v>
      </c>
      <c r="N39" s="3" t="s">
        <v>41</v>
      </c>
      <c r="O39" s="3" t="s">
        <v>206</v>
      </c>
      <c r="P39" s="3" t="s">
        <v>207</v>
      </c>
      <c r="Q39" s="3" t="s">
        <v>140</v>
      </c>
      <c r="R39" s="3"/>
      <c r="S39" s="3">
        <v>57</v>
      </c>
      <c r="T39" s="3">
        <v>34</v>
      </c>
      <c r="U39" s="3">
        <v>12.199999809299999</v>
      </c>
      <c r="V39" s="3" t="s">
        <v>208</v>
      </c>
    </row>
    <row r="40" spans="1:22">
      <c r="A40" s="5">
        <v>45892</v>
      </c>
      <c r="B40" s="3" t="s">
        <v>101</v>
      </c>
      <c r="C40" s="3" t="s">
        <v>102</v>
      </c>
      <c r="D40" s="3" t="s">
        <v>180</v>
      </c>
      <c r="E40" s="3">
        <v>10.1</v>
      </c>
      <c r="F40" s="3" t="s">
        <v>185</v>
      </c>
      <c r="G40" s="3" t="s">
        <v>203</v>
      </c>
      <c r="H40" s="3" t="s">
        <v>209</v>
      </c>
      <c r="I40" s="3" t="s">
        <v>105</v>
      </c>
      <c r="J40" s="3" t="s">
        <v>210</v>
      </c>
      <c r="K40" s="3">
        <v>20</v>
      </c>
      <c r="L40" s="3">
        <v>7</v>
      </c>
      <c r="M40" s="3">
        <v>2007</v>
      </c>
      <c r="N40" s="3" t="s">
        <v>39</v>
      </c>
      <c r="O40" s="3" t="s">
        <v>211</v>
      </c>
      <c r="P40" s="3" t="s">
        <v>212</v>
      </c>
      <c r="Q40" s="3" t="s">
        <v>128</v>
      </c>
      <c r="R40" s="3"/>
      <c r="S40" s="3">
        <v>54</v>
      </c>
      <c r="T40" s="3">
        <v>37</v>
      </c>
      <c r="U40" s="3">
        <v>12.800000190700001</v>
      </c>
      <c r="V40" s="3" t="s">
        <v>213</v>
      </c>
    </row>
    <row r="41" spans="1:22">
      <c r="A41" s="5">
        <v>45902</v>
      </c>
      <c r="B41" s="3" t="s">
        <v>101</v>
      </c>
      <c r="C41" s="3" t="s">
        <v>102</v>
      </c>
      <c r="D41" s="3" t="s">
        <v>180</v>
      </c>
      <c r="E41" s="3">
        <v>9.4499999999999993</v>
      </c>
      <c r="F41" s="3" t="s">
        <v>185</v>
      </c>
      <c r="G41" s="3" t="s">
        <v>203</v>
      </c>
      <c r="H41" s="3" t="s">
        <v>209</v>
      </c>
      <c r="I41" s="3" t="s">
        <v>105</v>
      </c>
      <c r="J41" s="3" t="s">
        <v>210</v>
      </c>
      <c r="K41" s="3">
        <v>20</v>
      </c>
      <c r="L41" s="3">
        <v>7</v>
      </c>
      <c r="M41" s="3">
        <v>2007</v>
      </c>
      <c r="N41" s="3" t="s">
        <v>39</v>
      </c>
      <c r="O41" s="3" t="s">
        <v>214</v>
      </c>
      <c r="P41" s="3" t="s">
        <v>212</v>
      </c>
      <c r="Q41" s="3" t="s">
        <v>128</v>
      </c>
      <c r="R41" s="3"/>
      <c r="S41" s="3">
        <v>56</v>
      </c>
      <c r="T41" s="3">
        <v>35</v>
      </c>
      <c r="U41" s="3">
        <v>13.800000190700001</v>
      </c>
      <c r="V41" s="3" t="s">
        <v>215</v>
      </c>
    </row>
    <row r="42" spans="1:22">
      <c r="A42" s="5">
        <v>45916</v>
      </c>
      <c r="B42" s="3" t="s">
        <v>101</v>
      </c>
      <c r="C42" s="3" t="s">
        <v>102</v>
      </c>
      <c r="D42" s="3" t="s">
        <v>180</v>
      </c>
      <c r="E42" s="3">
        <v>10.3</v>
      </c>
      <c r="F42" s="3" t="s">
        <v>185</v>
      </c>
      <c r="G42" s="3" t="s">
        <v>186</v>
      </c>
      <c r="H42" s="3" t="s">
        <v>216</v>
      </c>
      <c r="I42" s="3" t="s">
        <v>105</v>
      </c>
      <c r="J42" s="3" t="s">
        <v>217</v>
      </c>
      <c r="K42" s="3">
        <v>26</v>
      </c>
      <c r="L42" s="3">
        <v>7</v>
      </c>
      <c r="M42" s="3">
        <v>2007</v>
      </c>
      <c r="N42" s="3" t="s">
        <v>41</v>
      </c>
      <c r="O42" s="3" t="s">
        <v>218</v>
      </c>
      <c r="P42" s="3" t="s">
        <v>219</v>
      </c>
      <c r="Q42" s="3" t="s">
        <v>140</v>
      </c>
      <c r="R42" s="3"/>
      <c r="S42" s="3">
        <v>54.5</v>
      </c>
      <c r="T42" s="3">
        <v>33.5</v>
      </c>
      <c r="U42" s="3">
        <v>12.300000190700001</v>
      </c>
      <c r="V42" s="3" t="s">
        <v>220</v>
      </c>
    </row>
    <row r="43" spans="1:22">
      <c r="A43" s="5">
        <v>45919</v>
      </c>
      <c r="B43" s="3" t="s">
        <v>101</v>
      </c>
      <c r="C43" s="3" t="s">
        <v>102</v>
      </c>
      <c r="D43" s="3" t="s">
        <v>180</v>
      </c>
      <c r="E43" s="3">
        <v>10.4</v>
      </c>
      <c r="F43" s="3" t="s">
        <v>185</v>
      </c>
      <c r="G43" s="3" t="s">
        <v>186</v>
      </c>
      <c r="H43" s="3" t="s">
        <v>216</v>
      </c>
      <c r="I43" s="3" t="s">
        <v>105</v>
      </c>
      <c r="J43" s="3" t="s">
        <v>217</v>
      </c>
      <c r="K43" s="3">
        <v>26</v>
      </c>
      <c r="L43" s="3">
        <v>7</v>
      </c>
      <c r="M43" s="3">
        <v>2007</v>
      </c>
      <c r="N43" s="3" t="s">
        <v>41</v>
      </c>
      <c r="O43" s="3" t="s">
        <v>221</v>
      </c>
      <c r="P43" s="3" t="s">
        <v>222</v>
      </c>
      <c r="Q43" s="3" t="s">
        <v>140</v>
      </c>
      <c r="R43" s="3"/>
      <c r="S43" s="3">
        <v>56</v>
      </c>
      <c r="T43" s="3">
        <v>35</v>
      </c>
      <c r="U43" s="3">
        <v>13.399999618500001</v>
      </c>
      <c r="V43" s="3" t="s">
        <v>220</v>
      </c>
    </row>
    <row r="44" spans="1:22">
      <c r="A44" s="5">
        <v>45927</v>
      </c>
      <c r="B44" s="3" t="s">
        <v>101</v>
      </c>
      <c r="C44" s="3" t="s">
        <v>102</v>
      </c>
      <c r="D44" s="3" t="s">
        <v>180</v>
      </c>
      <c r="E44" s="3">
        <v>10.199999999999999</v>
      </c>
      <c r="F44" s="3" t="s">
        <v>185</v>
      </c>
      <c r="G44" s="3" t="s">
        <v>186</v>
      </c>
      <c r="H44" s="3" t="s">
        <v>189</v>
      </c>
      <c r="I44" s="3" t="s">
        <v>105</v>
      </c>
      <c r="J44" s="3" t="s">
        <v>223</v>
      </c>
      <c r="K44" s="3">
        <v>28</v>
      </c>
      <c r="L44" s="3">
        <v>7</v>
      </c>
      <c r="M44" s="3">
        <v>2007</v>
      </c>
      <c r="N44" s="3" t="s">
        <v>39</v>
      </c>
      <c r="O44" s="3" t="s">
        <v>224</v>
      </c>
      <c r="P44" s="3" t="s">
        <v>212</v>
      </c>
      <c r="Q44" s="3" t="s">
        <v>128</v>
      </c>
      <c r="R44" s="3"/>
      <c r="S44" s="3">
        <v>56</v>
      </c>
      <c r="T44" s="3">
        <v>33.5</v>
      </c>
      <c r="U44" s="3">
        <v>13.600000381499999</v>
      </c>
      <c r="V44" s="3" t="s">
        <v>220</v>
      </c>
    </row>
    <row r="45" spans="1:22">
      <c r="A45" s="5">
        <v>45977</v>
      </c>
      <c r="B45" s="3" t="s">
        <v>101</v>
      </c>
      <c r="C45" s="3" t="s">
        <v>102</v>
      </c>
      <c r="D45" s="3" t="s">
        <v>180</v>
      </c>
      <c r="E45" s="3">
        <v>11.8</v>
      </c>
      <c r="F45" s="3" t="s">
        <v>185</v>
      </c>
      <c r="G45" s="3" t="s">
        <v>186</v>
      </c>
      <c r="H45" s="3" t="s">
        <v>189</v>
      </c>
      <c r="I45" s="3" t="s">
        <v>105</v>
      </c>
      <c r="J45" s="3" t="s">
        <v>199</v>
      </c>
      <c r="K45" s="3">
        <v>12</v>
      </c>
      <c r="L45" s="3">
        <v>7</v>
      </c>
      <c r="M45" s="3">
        <v>2007</v>
      </c>
      <c r="N45" s="3" t="s">
        <v>41</v>
      </c>
      <c r="O45" s="3" t="s">
        <v>225</v>
      </c>
      <c r="P45" s="3" t="s">
        <v>212</v>
      </c>
      <c r="Q45" s="3" t="s">
        <v>140</v>
      </c>
      <c r="R45" s="3"/>
      <c r="S45" s="3">
        <v>62</v>
      </c>
      <c r="T45" s="3">
        <v>38</v>
      </c>
      <c r="U45" s="3">
        <v>14</v>
      </c>
      <c r="V45" s="3" t="s">
        <v>215</v>
      </c>
    </row>
    <row r="46" spans="1:22">
      <c r="A46" s="5">
        <v>45995</v>
      </c>
      <c r="B46" s="3" t="s">
        <v>101</v>
      </c>
      <c r="C46" s="3" t="s">
        <v>102</v>
      </c>
      <c r="D46" s="3" t="s">
        <v>180</v>
      </c>
      <c r="E46" s="3">
        <v>9.9</v>
      </c>
      <c r="F46" s="3" t="s">
        <v>185</v>
      </c>
      <c r="G46" s="3" t="s">
        <v>203</v>
      </c>
      <c r="H46" s="3" t="s">
        <v>204</v>
      </c>
      <c r="I46" s="3" t="s">
        <v>105</v>
      </c>
      <c r="J46" s="3" t="s">
        <v>205</v>
      </c>
      <c r="K46" s="3">
        <v>17</v>
      </c>
      <c r="L46" s="3">
        <v>7</v>
      </c>
      <c r="M46" s="3">
        <v>2007</v>
      </c>
      <c r="N46" s="3" t="s">
        <v>39</v>
      </c>
      <c r="O46" s="3" t="s">
        <v>226</v>
      </c>
      <c r="P46" s="3" t="s">
        <v>227</v>
      </c>
      <c r="Q46" s="3" t="s">
        <v>140</v>
      </c>
      <c r="R46" s="3"/>
      <c r="S46" s="3">
        <v>54</v>
      </c>
      <c r="T46" s="3">
        <v>30</v>
      </c>
      <c r="U46" s="3">
        <v>14</v>
      </c>
      <c r="V46" s="3" t="s">
        <v>228</v>
      </c>
    </row>
    <row r="47" spans="1:22">
      <c r="A47" s="5">
        <v>46008</v>
      </c>
      <c r="B47" s="3" t="s">
        <v>101</v>
      </c>
      <c r="C47" s="3" t="s">
        <v>102</v>
      </c>
      <c r="D47" s="3" t="s">
        <v>180</v>
      </c>
      <c r="E47" s="3">
        <v>10.199999999999999</v>
      </c>
      <c r="F47" s="3" t="s">
        <v>185</v>
      </c>
      <c r="G47" s="3" t="s">
        <v>203</v>
      </c>
      <c r="H47" s="3" t="s">
        <v>209</v>
      </c>
      <c r="I47" s="3" t="s">
        <v>105</v>
      </c>
      <c r="J47" s="3" t="s">
        <v>210</v>
      </c>
      <c r="K47" s="3">
        <v>20</v>
      </c>
      <c r="L47" s="3">
        <v>7</v>
      </c>
      <c r="M47" s="3">
        <v>2007</v>
      </c>
      <c r="N47" s="3" t="s">
        <v>39</v>
      </c>
      <c r="O47" s="3" t="s">
        <v>229</v>
      </c>
      <c r="P47" s="3" t="s">
        <v>230</v>
      </c>
      <c r="Q47" s="3" t="s">
        <v>140</v>
      </c>
      <c r="R47" s="3"/>
      <c r="S47" s="3">
        <v>58</v>
      </c>
      <c r="T47" s="3">
        <v>35</v>
      </c>
      <c r="U47" s="3">
        <v>14</v>
      </c>
      <c r="V47" s="3" t="s">
        <v>220</v>
      </c>
    </row>
    <row r="48" spans="1:22">
      <c r="A48" s="5">
        <v>46023</v>
      </c>
      <c r="B48" s="3" t="s">
        <v>101</v>
      </c>
      <c r="C48" s="3" t="s">
        <v>102</v>
      </c>
      <c r="D48" s="3" t="s">
        <v>180</v>
      </c>
      <c r="E48" s="3">
        <v>10.1</v>
      </c>
      <c r="F48" s="3" t="s">
        <v>185</v>
      </c>
      <c r="G48" s="3" t="s">
        <v>203</v>
      </c>
      <c r="H48" s="3" t="s">
        <v>204</v>
      </c>
      <c r="I48" s="3" t="s">
        <v>105</v>
      </c>
      <c r="J48" s="3" t="s">
        <v>205</v>
      </c>
      <c r="K48" s="3">
        <v>16</v>
      </c>
      <c r="L48" s="3">
        <v>7</v>
      </c>
      <c r="M48" s="3">
        <v>2007</v>
      </c>
      <c r="N48" s="3" t="s">
        <v>39</v>
      </c>
      <c r="O48" s="3" t="s">
        <v>231</v>
      </c>
      <c r="P48" s="3" t="s">
        <v>212</v>
      </c>
      <c r="Q48" s="3" t="s">
        <v>140</v>
      </c>
      <c r="R48" s="3"/>
      <c r="S48" s="3">
        <v>54</v>
      </c>
      <c r="T48" s="3">
        <v>32</v>
      </c>
      <c r="U48" s="3">
        <v>13</v>
      </c>
      <c r="V48" s="3" t="s">
        <v>194</v>
      </c>
    </row>
    <row r="49" spans="1:22">
      <c r="A49" s="5">
        <v>46026</v>
      </c>
      <c r="B49" s="3" t="s">
        <v>101</v>
      </c>
      <c r="C49" s="3" t="s">
        <v>102</v>
      </c>
      <c r="D49" s="3" t="s">
        <v>180</v>
      </c>
      <c r="E49" s="3">
        <v>10.6</v>
      </c>
      <c r="F49" s="3" t="s">
        <v>185</v>
      </c>
      <c r="G49" s="3" t="s">
        <v>186</v>
      </c>
      <c r="H49" s="3" t="s">
        <v>216</v>
      </c>
      <c r="I49" s="3" t="s">
        <v>105</v>
      </c>
      <c r="J49" s="3" t="s">
        <v>217</v>
      </c>
      <c r="K49" s="3">
        <v>26</v>
      </c>
      <c r="L49" s="3">
        <v>7</v>
      </c>
      <c r="M49" s="3">
        <v>2007</v>
      </c>
      <c r="N49" s="3" t="s">
        <v>39</v>
      </c>
      <c r="O49" s="3" t="s">
        <v>232</v>
      </c>
      <c r="P49" s="3" t="s">
        <v>212</v>
      </c>
      <c r="Q49" s="3" t="s">
        <v>140</v>
      </c>
      <c r="R49" s="3"/>
      <c r="S49" s="3">
        <v>56</v>
      </c>
      <c r="T49" s="3">
        <v>33</v>
      </c>
      <c r="U49" s="3">
        <v>14</v>
      </c>
      <c r="V49" s="3" t="s">
        <v>220</v>
      </c>
    </row>
    <row r="50" spans="1:22">
      <c r="A50" s="5">
        <v>46028</v>
      </c>
      <c r="B50" s="3" t="s">
        <v>101</v>
      </c>
      <c r="C50" s="3" t="s">
        <v>102</v>
      </c>
      <c r="D50" s="3" t="s">
        <v>180</v>
      </c>
      <c r="E50" s="3">
        <v>11.4</v>
      </c>
      <c r="F50" s="3" t="s">
        <v>185</v>
      </c>
      <c r="G50" s="3" t="s">
        <v>186</v>
      </c>
      <c r="H50" s="3" t="s">
        <v>216</v>
      </c>
      <c r="I50" s="3" t="s">
        <v>105</v>
      </c>
      <c r="J50" s="3" t="s">
        <v>217</v>
      </c>
      <c r="K50" s="3">
        <v>26</v>
      </c>
      <c r="L50" s="3">
        <v>7</v>
      </c>
      <c r="M50" s="3">
        <v>2007</v>
      </c>
      <c r="N50" s="3" t="s">
        <v>41</v>
      </c>
      <c r="O50" s="3" t="s">
        <v>233</v>
      </c>
      <c r="P50" s="3" t="s">
        <v>212</v>
      </c>
      <c r="Q50" s="3" t="s">
        <v>140</v>
      </c>
      <c r="R50" s="3"/>
      <c r="S50" s="3">
        <v>63</v>
      </c>
      <c r="T50" s="3">
        <v>39</v>
      </c>
      <c r="U50" s="3">
        <v>15</v>
      </c>
      <c r="V50" s="3" t="s">
        <v>194</v>
      </c>
    </row>
    <row r="51" spans="1:22">
      <c r="A51" s="5">
        <v>46369</v>
      </c>
      <c r="B51" s="3" t="s">
        <v>101</v>
      </c>
      <c r="C51" s="3" t="s">
        <v>102</v>
      </c>
      <c r="D51" s="3" t="s">
        <v>180</v>
      </c>
      <c r="E51" s="3">
        <v>10.8</v>
      </c>
      <c r="F51" s="3" t="s">
        <v>185</v>
      </c>
      <c r="G51" s="3" t="s">
        <v>186</v>
      </c>
      <c r="H51" s="3" t="s">
        <v>189</v>
      </c>
      <c r="I51" s="3" t="s">
        <v>105</v>
      </c>
      <c r="J51" s="3" t="s">
        <v>199</v>
      </c>
      <c r="K51" s="3">
        <v>29</v>
      </c>
      <c r="L51" s="3">
        <v>6</v>
      </c>
      <c r="M51" s="3">
        <v>2008</v>
      </c>
      <c r="N51" s="3" t="s">
        <v>39</v>
      </c>
      <c r="O51" s="3" t="s">
        <v>234</v>
      </c>
      <c r="P51" s="3" t="s">
        <v>212</v>
      </c>
      <c r="Q51" s="3" t="s">
        <v>128</v>
      </c>
      <c r="R51" s="3"/>
      <c r="S51" s="3">
        <v>55</v>
      </c>
      <c r="T51" s="3">
        <v>35</v>
      </c>
      <c r="U51" s="3">
        <v>13.300000190700001</v>
      </c>
      <c r="V51" s="3" t="s">
        <v>235</v>
      </c>
    </row>
    <row r="52" spans="1:22">
      <c r="A52" s="5">
        <v>46370</v>
      </c>
      <c r="B52" s="3" t="s">
        <v>101</v>
      </c>
      <c r="C52" s="3" t="s">
        <v>102</v>
      </c>
      <c r="D52" s="3" t="s">
        <v>180</v>
      </c>
      <c r="E52" s="3">
        <v>11.95</v>
      </c>
      <c r="F52" s="3" t="s">
        <v>185</v>
      </c>
      <c r="G52" s="3" t="s">
        <v>186</v>
      </c>
      <c r="H52" s="3" t="s">
        <v>189</v>
      </c>
      <c r="I52" s="3" t="s">
        <v>105</v>
      </c>
      <c r="J52" s="3" t="s">
        <v>199</v>
      </c>
      <c r="K52" s="3">
        <v>29</v>
      </c>
      <c r="L52" s="3">
        <v>6</v>
      </c>
      <c r="M52" s="3">
        <v>2008</v>
      </c>
      <c r="N52" s="3" t="s">
        <v>41</v>
      </c>
      <c r="O52" s="3" t="s">
        <v>236</v>
      </c>
      <c r="P52" s="3" t="s">
        <v>237</v>
      </c>
      <c r="Q52" s="3" t="s">
        <v>128</v>
      </c>
      <c r="R52" s="3"/>
      <c r="S52" s="3">
        <v>58</v>
      </c>
      <c r="T52" s="3">
        <v>35</v>
      </c>
      <c r="U52" s="3">
        <v>13.100000381499999</v>
      </c>
      <c r="V52" s="3" t="s">
        <v>194</v>
      </c>
    </row>
    <row r="53" spans="1:22">
      <c r="A53" s="5">
        <v>46390</v>
      </c>
      <c r="B53" s="3" t="s">
        <v>101</v>
      </c>
      <c r="C53" s="3" t="s">
        <v>102</v>
      </c>
      <c r="D53" s="3" t="s">
        <v>180</v>
      </c>
      <c r="E53" s="3">
        <v>10.7</v>
      </c>
      <c r="F53" s="3" t="s">
        <v>185</v>
      </c>
      <c r="G53" s="3" t="s">
        <v>203</v>
      </c>
      <c r="H53" s="3" t="s">
        <v>209</v>
      </c>
      <c r="I53" s="3" t="s">
        <v>105</v>
      </c>
      <c r="J53" s="3" t="s">
        <v>238</v>
      </c>
      <c r="K53" s="3">
        <v>8</v>
      </c>
      <c r="L53" s="3">
        <v>7</v>
      </c>
      <c r="M53" s="3">
        <v>2008</v>
      </c>
      <c r="N53" s="3" t="s">
        <v>41</v>
      </c>
      <c r="O53" s="3" t="s">
        <v>239</v>
      </c>
      <c r="P53" s="3" t="s">
        <v>240</v>
      </c>
      <c r="Q53" s="3" t="s">
        <v>128</v>
      </c>
      <c r="R53" s="3"/>
      <c r="S53" s="3">
        <v>59</v>
      </c>
      <c r="T53" s="3">
        <v>38.5</v>
      </c>
      <c r="U53" s="3">
        <v>11.899999618500001</v>
      </c>
      <c r="V53" s="3" t="s">
        <v>220</v>
      </c>
    </row>
    <row r="54" spans="1:22">
      <c r="A54" s="5">
        <v>46427</v>
      </c>
      <c r="B54" s="3" t="s">
        <v>101</v>
      </c>
      <c r="C54" s="3" t="s">
        <v>102</v>
      </c>
      <c r="D54" s="3" t="s">
        <v>180</v>
      </c>
      <c r="E54" s="3">
        <v>10.25</v>
      </c>
      <c r="F54" s="3" t="s">
        <v>185</v>
      </c>
      <c r="G54" s="3" t="s">
        <v>186</v>
      </c>
      <c r="H54" s="3" t="s">
        <v>189</v>
      </c>
      <c r="I54" s="3" t="s">
        <v>105</v>
      </c>
      <c r="J54" s="3" t="s">
        <v>199</v>
      </c>
      <c r="K54" s="3">
        <v>29</v>
      </c>
      <c r="L54" s="3">
        <v>6</v>
      </c>
      <c r="M54" s="3">
        <v>2008</v>
      </c>
      <c r="N54" s="3" t="s">
        <v>39</v>
      </c>
      <c r="O54" s="3" t="s">
        <v>241</v>
      </c>
      <c r="P54" s="3" t="s">
        <v>212</v>
      </c>
      <c r="Q54" s="3" t="s">
        <v>140</v>
      </c>
      <c r="R54" s="3"/>
      <c r="S54" s="3">
        <v>56</v>
      </c>
      <c r="T54" s="3">
        <v>30</v>
      </c>
      <c r="U54" s="3">
        <v>13.7299995422</v>
      </c>
      <c r="V54" s="3" t="s">
        <v>220</v>
      </c>
    </row>
    <row r="55" spans="1:22">
      <c r="A55" s="5">
        <v>46435</v>
      </c>
      <c r="B55" s="3" t="s">
        <v>101</v>
      </c>
      <c r="C55" s="3" t="s">
        <v>102</v>
      </c>
      <c r="D55" s="3" t="s">
        <v>180</v>
      </c>
      <c r="E55" s="3">
        <v>10.45</v>
      </c>
      <c r="F55" s="3" t="s">
        <v>185</v>
      </c>
      <c r="G55" s="3" t="s">
        <v>203</v>
      </c>
      <c r="H55" s="3" t="s">
        <v>204</v>
      </c>
      <c r="I55" s="3" t="s">
        <v>105</v>
      </c>
      <c r="J55" s="3" t="s">
        <v>205</v>
      </c>
      <c r="K55" s="3">
        <v>5</v>
      </c>
      <c r="L55" s="3">
        <v>7</v>
      </c>
      <c r="M55" s="3">
        <v>2008</v>
      </c>
      <c r="N55" s="3" t="s">
        <v>41</v>
      </c>
      <c r="O55" s="3" t="s">
        <v>242</v>
      </c>
      <c r="P55" s="3" t="s">
        <v>212</v>
      </c>
      <c r="Q55" s="3"/>
      <c r="R55" s="3"/>
      <c r="S55" s="3">
        <v>62</v>
      </c>
      <c r="T55" s="3">
        <v>39</v>
      </c>
      <c r="U55" s="3">
        <v>13.300000190700001</v>
      </c>
      <c r="V55" s="3" t="s">
        <v>194</v>
      </c>
    </row>
    <row r="56" spans="1:22">
      <c r="A56" s="5">
        <v>46436</v>
      </c>
      <c r="B56" s="3" t="s">
        <v>101</v>
      </c>
      <c r="C56" s="3" t="s">
        <v>102</v>
      </c>
      <c r="D56" s="3" t="s">
        <v>180</v>
      </c>
      <c r="E56" s="3">
        <v>11.1</v>
      </c>
      <c r="F56" s="3" t="s">
        <v>185</v>
      </c>
      <c r="G56" s="3" t="s">
        <v>203</v>
      </c>
      <c r="H56" s="3" t="s">
        <v>204</v>
      </c>
      <c r="I56" s="3" t="s">
        <v>105</v>
      </c>
      <c r="J56" s="3" t="s">
        <v>205</v>
      </c>
      <c r="K56" s="3">
        <v>5</v>
      </c>
      <c r="L56" s="3">
        <v>7</v>
      </c>
      <c r="M56" s="3">
        <v>2008</v>
      </c>
      <c r="N56" s="3" t="s">
        <v>41</v>
      </c>
      <c r="O56" s="3" t="s">
        <v>243</v>
      </c>
      <c r="P56" s="3" t="s">
        <v>212</v>
      </c>
      <c r="Q56" s="3" t="s">
        <v>128</v>
      </c>
      <c r="R56" s="3"/>
      <c r="S56" s="3">
        <v>61</v>
      </c>
      <c r="T56" s="3">
        <v>40</v>
      </c>
      <c r="U56" s="3">
        <v>13.3800001144</v>
      </c>
      <c r="V56" s="3" t="s">
        <v>194</v>
      </c>
    </row>
    <row r="57" spans="1:22">
      <c r="A57" s="5">
        <v>46439</v>
      </c>
      <c r="B57" s="3" t="s">
        <v>101</v>
      </c>
      <c r="C57" s="3" t="s">
        <v>102</v>
      </c>
      <c r="D57" s="3" t="s">
        <v>180</v>
      </c>
      <c r="E57" s="3">
        <v>10.65</v>
      </c>
      <c r="F57" s="3" t="s">
        <v>185</v>
      </c>
      <c r="G57" s="3" t="s">
        <v>203</v>
      </c>
      <c r="H57" s="3" t="s">
        <v>204</v>
      </c>
      <c r="I57" s="3" t="s">
        <v>105</v>
      </c>
      <c r="J57" s="3" t="s">
        <v>205</v>
      </c>
      <c r="K57" s="3">
        <v>6</v>
      </c>
      <c r="L57" s="3">
        <v>7</v>
      </c>
      <c r="M57" s="3">
        <v>2008</v>
      </c>
      <c r="N57" s="3" t="s">
        <v>41</v>
      </c>
      <c r="O57" s="3" t="s">
        <v>244</v>
      </c>
      <c r="P57" s="3" t="s">
        <v>245</v>
      </c>
      <c r="Q57" s="3" t="s">
        <v>128</v>
      </c>
      <c r="R57" s="3"/>
      <c r="S57" s="3">
        <v>59</v>
      </c>
      <c r="T57" s="3">
        <v>37</v>
      </c>
      <c r="U57" s="3">
        <v>13.720000267</v>
      </c>
      <c r="V57" s="3" t="s">
        <v>194</v>
      </c>
    </row>
    <row r="58" spans="1:22">
      <c r="A58" s="5">
        <v>46461</v>
      </c>
      <c r="B58" s="3" t="s">
        <v>101</v>
      </c>
      <c r="C58" s="3" t="s">
        <v>102</v>
      </c>
      <c r="D58" s="3" t="s">
        <v>180</v>
      </c>
      <c r="E58" s="3">
        <v>11.15</v>
      </c>
      <c r="F58" s="3" t="s">
        <v>185</v>
      </c>
      <c r="G58" s="3" t="s">
        <v>186</v>
      </c>
      <c r="H58" s="3" t="s">
        <v>216</v>
      </c>
      <c r="I58" s="3" t="s">
        <v>105</v>
      </c>
      <c r="J58" s="3" t="s">
        <v>217</v>
      </c>
      <c r="K58" s="3">
        <v>17</v>
      </c>
      <c r="L58" s="3">
        <v>7</v>
      </c>
      <c r="M58" s="3">
        <v>2008</v>
      </c>
      <c r="N58" s="3" t="s">
        <v>41</v>
      </c>
      <c r="O58" s="3" t="s">
        <v>246</v>
      </c>
      <c r="P58" s="3" t="s">
        <v>212</v>
      </c>
      <c r="Q58" s="3" t="s">
        <v>140</v>
      </c>
      <c r="R58" s="3"/>
      <c r="S58" s="3">
        <v>60</v>
      </c>
      <c r="T58" s="3">
        <v>35</v>
      </c>
      <c r="U58" s="3">
        <v>12.760000228899999</v>
      </c>
      <c r="V58" s="3" t="s">
        <v>247</v>
      </c>
    </row>
    <row r="59" spans="1:22">
      <c r="A59" s="5">
        <v>46511</v>
      </c>
      <c r="B59" s="3" t="s">
        <v>101</v>
      </c>
      <c r="C59" s="3" t="s">
        <v>102</v>
      </c>
      <c r="D59" s="3" t="s">
        <v>180</v>
      </c>
      <c r="E59" s="3">
        <v>10</v>
      </c>
      <c r="F59" s="3" t="s">
        <v>185</v>
      </c>
      <c r="G59" s="3" t="s">
        <v>186</v>
      </c>
      <c r="H59" s="3" t="s">
        <v>189</v>
      </c>
      <c r="I59" s="3" t="s">
        <v>105</v>
      </c>
      <c r="J59" s="3" t="s">
        <v>223</v>
      </c>
      <c r="K59" s="3">
        <v>18</v>
      </c>
      <c r="L59" s="3">
        <v>7</v>
      </c>
      <c r="M59" s="3">
        <v>2008</v>
      </c>
      <c r="N59" s="3" t="s">
        <v>39</v>
      </c>
      <c r="O59" s="3" t="s">
        <v>248</v>
      </c>
      <c r="P59" s="3" t="s">
        <v>249</v>
      </c>
      <c r="Q59" s="3" t="s">
        <v>140</v>
      </c>
      <c r="R59" s="3"/>
      <c r="S59" s="3">
        <v>49</v>
      </c>
      <c r="T59" s="3">
        <v>31</v>
      </c>
      <c r="U59" s="3">
        <v>12.050000190700001</v>
      </c>
      <c r="V59" s="3" t="s">
        <v>247</v>
      </c>
    </row>
    <row r="60" spans="1:22">
      <c r="A60" s="5">
        <v>47340</v>
      </c>
      <c r="B60" s="3" t="s">
        <v>101</v>
      </c>
      <c r="C60" s="3" t="s">
        <v>102</v>
      </c>
      <c r="D60" s="3" t="s">
        <v>250</v>
      </c>
      <c r="E60" s="3">
        <v>7.45</v>
      </c>
      <c r="F60" s="3" t="s">
        <v>251</v>
      </c>
      <c r="G60" s="3" t="s">
        <v>252</v>
      </c>
      <c r="H60" s="3" t="s">
        <v>253</v>
      </c>
      <c r="I60" s="3" t="s">
        <v>170</v>
      </c>
      <c r="J60" s="3" t="s">
        <v>254</v>
      </c>
      <c r="K60" s="3">
        <v>7</v>
      </c>
      <c r="L60" s="3">
        <v>11</v>
      </c>
      <c r="M60" s="3">
        <v>2009</v>
      </c>
      <c r="N60" s="3" t="s">
        <v>41</v>
      </c>
      <c r="O60" s="3" t="s">
        <v>255</v>
      </c>
      <c r="P60" s="3" t="s">
        <v>256</v>
      </c>
      <c r="Q60" s="3" t="s">
        <v>128</v>
      </c>
      <c r="R60" s="3"/>
      <c r="S60" s="3">
        <v>56</v>
      </c>
      <c r="T60" s="3">
        <v>32</v>
      </c>
      <c r="U60" s="3">
        <v>14.399999618500001</v>
      </c>
      <c r="V60" s="3" t="s">
        <v>194</v>
      </c>
    </row>
    <row r="61" spans="1:22">
      <c r="A61" s="5">
        <v>47367</v>
      </c>
      <c r="B61" s="3" t="s">
        <v>101</v>
      </c>
      <c r="C61" s="3" t="s">
        <v>102</v>
      </c>
      <c r="D61" s="3" t="s">
        <v>250</v>
      </c>
      <c r="E61" s="3">
        <v>8.75</v>
      </c>
      <c r="F61" s="3" t="s">
        <v>251</v>
      </c>
      <c r="G61" s="3" t="s">
        <v>252</v>
      </c>
      <c r="H61" s="3" t="s">
        <v>253</v>
      </c>
      <c r="I61" s="3" t="s">
        <v>170</v>
      </c>
      <c r="J61" s="3" t="s">
        <v>254</v>
      </c>
      <c r="K61" s="3">
        <v>11</v>
      </c>
      <c r="L61" s="3">
        <v>11</v>
      </c>
      <c r="M61" s="3">
        <v>2009</v>
      </c>
      <c r="N61" s="3" t="s">
        <v>41</v>
      </c>
      <c r="O61" s="3" t="s">
        <v>257</v>
      </c>
      <c r="P61" s="3" t="s">
        <v>258</v>
      </c>
      <c r="Q61" s="3" t="s">
        <v>128</v>
      </c>
      <c r="R61" s="3"/>
      <c r="S61" s="3">
        <v>58</v>
      </c>
      <c r="T61" s="3">
        <v>35.5</v>
      </c>
      <c r="U61" s="3">
        <v>13.800000190700001</v>
      </c>
      <c r="V61" s="3" t="s">
        <v>220</v>
      </c>
    </row>
    <row r="62" spans="1:22">
      <c r="A62" s="5">
        <v>47381</v>
      </c>
      <c r="B62" s="3" t="s">
        <v>101</v>
      </c>
      <c r="C62" s="3" t="s">
        <v>102</v>
      </c>
      <c r="D62" s="3" t="s">
        <v>250</v>
      </c>
      <c r="E62" s="3">
        <v>9.85</v>
      </c>
      <c r="F62" s="3" t="s">
        <v>251</v>
      </c>
      <c r="G62" s="3" t="s">
        <v>252</v>
      </c>
      <c r="H62" s="3" t="s">
        <v>253</v>
      </c>
      <c r="I62" s="3" t="s">
        <v>170</v>
      </c>
      <c r="J62" s="3" t="s">
        <v>254</v>
      </c>
      <c r="K62" s="3">
        <v>13</v>
      </c>
      <c r="L62" s="3">
        <v>11</v>
      </c>
      <c r="M62" s="3">
        <v>2009</v>
      </c>
      <c r="N62" s="3" t="s">
        <v>41</v>
      </c>
      <c r="O62" s="3" t="s">
        <v>244</v>
      </c>
      <c r="P62" s="3" t="s">
        <v>212</v>
      </c>
      <c r="Q62" s="3" t="s">
        <v>128</v>
      </c>
      <c r="R62" s="3"/>
      <c r="S62" s="3">
        <v>60</v>
      </c>
      <c r="T62" s="3">
        <v>39</v>
      </c>
      <c r="U62" s="3">
        <v>15</v>
      </c>
      <c r="V62" s="3" t="s">
        <v>220</v>
      </c>
    </row>
    <row r="63" spans="1:22">
      <c r="A63" s="5">
        <v>49222</v>
      </c>
      <c r="B63" s="3" t="s">
        <v>101</v>
      </c>
      <c r="C63" s="3" t="s">
        <v>102</v>
      </c>
      <c r="D63" s="3" t="s">
        <v>250</v>
      </c>
      <c r="E63" s="3">
        <v>9.43</v>
      </c>
      <c r="F63" s="3" t="s">
        <v>251</v>
      </c>
      <c r="G63" s="3" t="s">
        <v>259</v>
      </c>
      <c r="H63" s="3" t="s">
        <v>260</v>
      </c>
      <c r="I63" s="3" t="s">
        <v>170</v>
      </c>
      <c r="J63" s="3" t="s">
        <v>261</v>
      </c>
      <c r="K63" s="3">
        <v>17</v>
      </c>
      <c r="L63" s="3">
        <v>10</v>
      </c>
      <c r="M63" s="3">
        <v>2010</v>
      </c>
      <c r="N63" s="3" t="s">
        <v>41</v>
      </c>
      <c r="O63" s="3" t="s">
        <v>262</v>
      </c>
      <c r="P63" s="3" t="s">
        <v>201</v>
      </c>
      <c r="Q63" s="3" t="s">
        <v>128</v>
      </c>
      <c r="R63" s="3"/>
      <c r="S63" s="3">
        <v>61</v>
      </c>
      <c r="T63" s="3">
        <v>41</v>
      </c>
      <c r="U63" s="3">
        <v>16.209999084500001</v>
      </c>
      <c r="V63" s="3" t="s">
        <v>263</v>
      </c>
    </row>
    <row r="64" spans="1:22">
      <c r="A64" s="5">
        <v>49226</v>
      </c>
      <c r="B64" s="3" t="s">
        <v>101</v>
      </c>
      <c r="C64" s="3" t="s">
        <v>102</v>
      </c>
      <c r="D64" s="3" t="s">
        <v>250</v>
      </c>
      <c r="E64" s="3">
        <v>9.19</v>
      </c>
      <c r="F64" s="3" t="s">
        <v>251</v>
      </c>
      <c r="G64" s="3" t="s">
        <v>259</v>
      </c>
      <c r="H64" s="3" t="s">
        <v>260</v>
      </c>
      <c r="I64" s="3" t="s">
        <v>170</v>
      </c>
      <c r="J64" s="3" t="s">
        <v>261</v>
      </c>
      <c r="K64" s="3">
        <v>18</v>
      </c>
      <c r="L64" s="3">
        <v>10</v>
      </c>
      <c r="M64" s="3">
        <v>2010</v>
      </c>
      <c r="N64" s="3" t="s">
        <v>39</v>
      </c>
      <c r="O64" s="3" t="s">
        <v>264</v>
      </c>
      <c r="P64" s="3" t="s">
        <v>265</v>
      </c>
      <c r="Q64" s="3" t="s">
        <v>128</v>
      </c>
      <c r="R64" s="3"/>
      <c r="S64" s="3">
        <v>56</v>
      </c>
      <c r="T64" s="3">
        <v>33</v>
      </c>
      <c r="U64" s="3">
        <v>14.8800001144</v>
      </c>
      <c r="V64" s="3" t="s">
        <v>263</v>
      </c>
    </row>
    <row r="65" spans="1:22">
      <c r="A65" s="5">
        <v>49235</v>
      </c>
      <c r="B65" s="3" t="s">
        <v>101</v>
      </c>
      <c r="C65" s="3" t="s">
        <v>102</v>
      </c>
      <c r="D65" s="3" t="s">
        <v>250</v>
      </c>
      <c r="E65" s="3">
        <v>8.73</v>
      </c>
      <c r="F65" s="3" t="s">
        <v>251</v>
      </c>
      <c r="G65" s="3" t="s">
        <v>259</v>
      </c>
      <c r="H65" s="3" t="s">
        <v>260</v>
      </c>
      <c r="I65" s="3" t="s">
        <v>170</v>
      </c>
      <c r="J65" s="3" t="s">
        <v>261</v>
      </c>
      <c r="K65" s="3">
        <v>21</v>
      </c>
      <c r="L65" s="3">
        <v>10</v>
      </c>
      <c r="M65" s="3">
        <v>2010</v>
      </c>
      <c r="N65" s="3" t="s">
        <v>39</v>
      </c>
      <c r="O65" s="3" t="s">
        <v>266</v>
      </c>
      <c r="P65" s="3" t="s">
        <v>212</v>
      </c>
      <c r="Q65" s="3" t="s">
        <v>140</v>
      </c>
      <c r="R65" s="3"/>
      <c r="S65" s="3">
        <v>58</v>
      </c>
      <c r="T65" s="3">
        <v>39</v>
      </c>
      <c r="U65" s="3">
        <v>14</v>
      </c>
      <c r="V65" s="3" t="s">
        <v>267</v>
      </c>
    </row>
    <row r="66" spans="1:22">
      <c r="A66" s="5">
        <v>49256</v>
      </c>
      <c r="B66" s="3" t="s">
        <v>101</v>
      </c>
      <c r="C66" s="3" t="s">
        <v>102</v>
      </c>
      <c r="D66" s="3" t="s">
        <v>250</v>
      </c>
      <c r="E66" s="3">
        <v>11.06</v>
      </c>
      <c r="F66" s="3" t="s">
        <v>251</v>
      </c>
      <c r="G66" s="3" t="s">
        <v>259</v>
      </c>
      <c r="H66" s="3" t="s">
        <v>260</v>
      </c>
      <c r="I66" s="3" t="s">
        <v>170</v>
      </c>
      <c r="J66" s="3" t="s">
        <v>261</v>
      </c>
      <c r="K66" s="3">
        <v>14</v>
      </c>
      <c r="L66" s="3">
        <v>10</v>
      </c>
      <c r="M66" s="3">
        <v>2010</v>
      </c>
      <c r="N66" s="3" t="s">
        <v>41</v>
      </c>
      <c r="O66" s="3" t="s">
        <v>268</v>
      </c>
      <c r="P66" s="3" t="s">
        <v>201</v>
      </c>
      <c r="Q66" s="3" t="s">
        <v>193</v>
      </c>
      <c r="R66" s="3"/>
      <c r="S66" s="3">
        <v>61</v>
      </c>
      <c r="T66" s="3">
        <v>44</v>
      </c>
      <c r="U66" s="3">
        <v>15.239999771100001</v>
      </c>
      <c r="V66" s="3" t="s">
        <v>269</v>
      </c>
    </row>
    <row r="67" spans="1:22">
      <c r="A67" s="5">
        <v>9228</v>
      </c>
      <c r="B67" s="3" t="s">
        <v>101</v>
      </c>
      <c r="C67" s="3" t="s">
        <v>102</v>
      </c>
      <c r="D67" s="3" t="s">
        <v>270</v>
      </c>
      <c r="E67" s="3"/>
      <c r="F67" s="3" t="s">
        <v>271</v>
      </c>
      <c r="G67" s="3"/>
      <c r="H67" s="3"/>
      <c r="I67" s="3" t="s">
        <v>170</v>
      </c>
      <c r="J67" s="3" t="s">
        <v>118</v>
      </c>
      <c r="K67" s="3"/>
      <c r="L67" s="3"/>
      <c r="M67" s="3"/>
      <c r="N67" s="3" t="s">
        <v>107</v>
      </c>
      <c r="O67" s="3"/>
      <c r="P67" s="3"/>
      <c r="Q67" s="3"/>
      <c r="R67" s="3"/>
      <c r="S67" s="3"/>
      <c r="T67" s="3"/>
      <c r="U67" s="3"/>
      <c r="V67" s="3"/>
    </row>
    <row r="68" spans="1:22">
      <c r="A68" s="5">
        <v>5475</v>
      </c>
      <c r="B68" s="3" t="s">
        <v>101</v>
      </c>
      <c r="C68" s="3" t="s">
        <v>102</v>
      </c>
      <c r="D68" s="3" t="s">
        <v>270</v>
      </c>
      <c r="E68" s="3"/>
      <c r="F68" s="3" t="s">
        <v>164</v>
      </c>
      <c r="G68" s="3" t="s">
        <v>272</v>
      </c>
      <c r="H68" s="3"/>
      <c r="I68" s="3" t="s">
        <v>170</v>
      </c>
      <c r="J68" s="3" t="s">
        <v>273</v>
      </c>
      <c r="K68" s="3">
        <v>13</v>
      </c>
      <c r="L68" s="3">
        <v>7</v>
      </c>
      <c r="M68" s="3">
        <v>1949</v>
      </c>
      <c r="N68" s="3" t="s">
        <v>41</v>
      </c>
      <c r="O68" s="3"/>
      <c r="P68" s="3"/>
      <c r="Q68" s="3"/>
      <c r="R68" s="3"/>
      <c r="S68" s="3"/>
      <c r="T68" s="3"/>
      <c r="U68" s="3"/>
      <c r="V68" s="3"/>
    </row>
    <row r="69" spans="1:22">
      <c r="A69" s="5">
        <v>5476</v>
      </c>
      <c r="B69" s="3" t="s">
        <v>101</v>
      </c>
      <c r="C69" s="3" t="s">
        <v>102</v>
      </c>
      <c r="D69" s="3" t="s">
        <v>270</v>
      </c>
      <c r="E69" s="3"/>
      <c r="F69" s="3" t="s">
        <v>164</v>
      </c>
      <c r="G69" s="3" t="s">
        <v>272</v>
      </c>
      <c r="H69" s="3"/>
      <c r="I69" s="3" t="s">
        <v>170</v>
      </c>
      <c r="J69" s="3" t="s">
        <v>273</v>
      </c>
      <c r="K69" s="3">
        <v>2</v>
      </c>
      <c r="L69" s="3">
        <v>7</v>
      </c>
      <c r="M69" s="3">
        <v>1949</v>
      </c>
      <c r="N69" s="3" t="s">
        <v>39</v>
      </c>
      <c r="O69" s="3"/>
      <c r="P69" s="3"/>
      <c r="Q69" s="3"/>
      <c r="R69" s="3"/>
      <c r="S69" s="3"/>
      <c r="T69" s="3"/>
      <c r="U69" s="3"/>
      <c r="V69" s="3"/>
    </row>
    <row r="70" spans="1:22">
      <c r="A70" s="5">
        <v>5477</v>
      </c>
      <c r="B70" s="3" t="s">
        <v>101</v>
      </c>
      <c r="C70" s="3" t="s">
        <v>102</v>
      </c>
      <c r="D70" s="3" t="s">
        <v>270</v>
      </c>
      <c r="E70" s="3"/>
      <c r="F70" s="3" t="s">
        <v>164</v>
      </c>
      <c r="G70" s="3" t="s">
        <v>272</v>
      </c>
      <c r="H70" s="3"/>
      <c r="I70" s="3" t="s">
        <v>170</v>
      </c>
      <c r="J70" s="3" t="s">
        <v>273</v>
      </c>
      <c r="K70" s="3">
        <v>25</v>
      </c>
      <c r="L70" s="3">
        <v>7</v>
      </c>
      <c r="M70" s="3">
        <v>1949</v>
      </c>
      <c r="N70" s="3" t="s">
        <v>41</v>
      </c>
      <c r="O70" s="3"/>
      <c r="P70" s="3"/>
      <c r="Q70" s="3"/>
      <c r="R70" s="3"/>
      <c r="S70" s="3"/>
      <c r="T70" s="3"/>
      <c r="U70" s="3"/>
      <c r="V70" s="3"/>
    </row>
    <row r="71" spans="1:22">
      <c r="A71" s="5">
        <v>9227</v>
      </c>
      <c r="B71" s="3" t="s">
        <v>101</v>
      </c>
      <c r="C71" s="3" t="s">
        <v>102</v>
      </c>
      <c r="D71" s="3" t="s">
        <v>270</v>
      </c>
      <c r="E71" s="3"/>
      <c r="F71" s="3" t="s">
        <v>164</v>
      </c>
      <c r="G71" s="3"/>
      <c r="H71" s="3"/>
      <c r="I71" s="3" t="s">
        <v>170</v>
      </c>
      <c r="J71" s="3" t="s">
        <v>274</v>
      </c>
      <c r="K71" s="3"/>
      <c r="L71" s="3"/>
      <c r="M71" s="3"/>
      <c r="N71" s="3" t="s">
        <v>107</v>
      </c>
      <c r="O71" s="3"/>
      <c r="P71" s="3"/>
      <c r="Q71" s="3"/>
      <c r="R71" s="3"/>
      <c r="S71" s="3"/>
      <c r="T71" s="3"/>
      <c r="U71" s="3"/>
      <c r="V71" s="3"/>
    </row>
    <row r="72" spans="1:22">
      <c r="A72" s="5">
        <v>46280</v>
      </c>
      <c r="B72" s="3" t="s">
        <v>101</v>
      </c>
      <c r="C72" s="3" t="s">
        <v>102</v>
      </c>
      <c r="D72" s="3" t="s">
        <v>270</v>
      </c>
      <c r="E72" s="3">
        <v>9.9</v>
      </c>
      <c r="F72" s="3" t="s">
        <v>111</v>
      </c>
      <c r="G72" s="3" t="s">
        <v>275</v>
      </c>
      <c r="H72" s="3"/>
      <c r="I72" s="3" t="s">
        <v>105</v>
      </c>
      <c r="J72" s="3" t="s">
        <v>276</v>
      </c>
      <c r="K72" s="3">
        <v>9</v>
      </c>
      <c r="L72" s="3">
        <v>4</v>
      </c>
      <c r="M72" s="3">
        <v>2007</v>
      </c>
      <c r="N72" s="3" t="s">
        <v>41</v>
      </c>
      <c r="O72" s="3" t="s">
        <v>244</v>
      </c>
      <c r="P72" s="3" t="s">
        <v>212</v>
      </c>
      <c r="Q72" s="3" t="s">
        <v>128</v>
      </c>
      <c r="R72" s="3"/>
      <c r="S72" s="3">
        <v>56.5</v>
      </c>
      <c r="T72" s="3">
        <v>31</v>
      </c>
      <c r="U72" s="3">
        <v>13.699999809299999</v>
      </c>
      <c r="V72" s="3" t="s">
        <v>194</v>
      </c>
    </row>
    <row r="73" spans="1:22">
      <c r="A73" s="5">
        <v>46286</v>
      </c>
      <c r="B73" s="3" t="s">
        <v>101</v>
      </c>
      <c r="C73" s="3" t="s">
        <v>102</v>
      </c>
      <c r="D73" s="3" t="s">
        <v>270</v>
      </c>
      <c r="E73" s="3">
        <v>9.6</v>
      </c>
      <c r="F73" s="3" t="s">
        <v>111</v>
      </c>
      <c r="G73" s="3" t="s">
        <v>275</v>
      </c>
      <c r="H73" s="3"/>
      <c r="I73" s="3" t="s">
        <v>105</v>
      </c>
      <c r="J73" s="3" t="s">
        <v>276</v>
      </c>
      <c r="K73" s="3">
        <v>8</v>
      </c>
      <c r="L73" s="3">
        <v>4</v>
      </c>
      <c r="M73" s="3">
        <v>2007</v>
      </c>
      <c r="N73" s="3" t="s">
        <v>41</v>
      </c>
      <c r="O73" s="3" t="s">
        <v>277</v>
      </c>
      <c r="P73" s="3" t="s">
        <v>278</v>
      </c>
      <c r="Q73" s="3" t="s">
        <v>140</v>
      </c>
      <c r="R73" s="3"/>
      <c r="S73" s="3">
        <v>55</v>
      </c>
      <c r="T73" s="3">
        <v>30</v>
      </c>
      <c r="U73" s="3">
        <v>12.600000381499999</v>
      </c>
      <c r="V73" s="3" t="s">
        <v>279</v>
      </c>
    </row>
    <row r="74" spans="1:22">
      <c r="A74" s="5">
        <v>46358</v>
      </c>
      <c r="B74" s="3" t="s">
        <v>101</v>
      </c>
      <c r="C74" s="3" t="s">
        <v>102</v>
      </c>
      <c r="D74" s="3" t="s">
        <v>270</v>
      </c>
      <c r="E74" s="3">
        <v>9.3000000000000007</v>
      </c>
      <c r="F74" s="3" t="s">
        <v>111</v>
      </c>
      <c r="G74" s="3" t="s">
        <v>275</v>
      </c>
      <c r="H74" s="3"/>
      <c r="I74" s="3" t="s">
        <v>105</v>
      </c>
      <c r="J74" s="3" t="s">
        <v>276</v>
      </c>
      <c r="K74" s="3">
        <v>8</v>
      </c>
      <c r="L74" s="3">
        <v>2</v>
      </c>
      <c r="M74" s="3">
        <v>2008</v>
      </c>
      <c r="N74" s="3" t="s">
        <v>39</v>
      </c>
      <c r="O74" s="3" t="s">
        <v>280</v>
      </c>
      <c r="P74" s="3" t="s">
        <v>212</v>
      </c>
      <c r="Q74" s="3" t="s">
        <v>140</v>
      </c>
      <c r="R74" s="3"/>
      <c r="S74" s="3">
        <v>52</v>
      </c>
      <c r="T74" s="3">
        <v>30</v>
      </c>
      <c r="U74" s="3">
        <v>14.199999809299999</v>
      </c>
      <c r="V74" s="3" t="s">
        <v>220</v>
      </c>
    </row>
    <row r="75" spans="1:22">
      <c r="A75" s="5">
        <v>49413</v>
      </c>
      <c r="B75" s="3" t="s">
        <v>101</v>
      </c>
      <c r="C75" s="3" t="s">
        <v>102</v>
      </c>
      <c r="D75" s="3" t="s">
        <v>281</v>
      </c>
      <c r="E75" s="3">
        <v>8.8000000000000007</v>
      </c>
      <c r="F75" s="3" t="s">
        <v>251</v>
      </c>
      <c r="G75" s="3" t="s">
        <v>282</v>
      </c>
      <c r="H75" s="3" t="s">
        <v>283</v>
      </c>
      <c r="I75" s="3" t="s">
        <v>170</v>
      </c>
      <c r="J75" s="3" t="s">
        <v>284</v>
      </c>
      <c r="K75" s="3">
        <v>18</v>
      </c>
      <c r="L75" s="3">
        <v>10</v>
      </c>
      <c r="M75" s="3">
        <v>2011</v>
      </c>
      <c r="N75" s="3" t="s">
        <v>41</v>
      </c>
      <c r="O75" s="3" t="s">
        <v>285</v>
      </c>
      <c r="P75" s="3" t="s">
        <v>212</v>
      </c>
      <c r="Q75" s="3" t="s">
        <v>193</v>
      </c>
      <c r="R75" s="3"/>
      <c r="S75" s="3">
        <v>56</v>
      </c>
      <c r="T75" s="3">
        <v>35</v>
      </c>
      <c r="U75" s="3">
        <v>12.5200004578</v>
      </c>
      <c r="V75" s="3" t="s">
        <v>286</v>
      </c>
    </row>
    <row r="76" spans="1:22">
      <c r="A76" s="5">
        <v>9231</v>
      </c>
      <c r="B76" s="3" t="s">
        <v>101</v>
      </c>
      <c r="C76" s="3" t="s">
        <v>102</v>
      </c>
      <c r="D76" s="3" t="s">
        <v>287</v>
      </c>
      <c r="E76" s="3"/>
      <c r="F76" s="3" t="s">
        <v>113</v>
      </c>
      <c r="G76" s="3" t="s">
        <v>288</v>
      </c>
      <c r="H76" s="3"/>
      <c r="I76" s="3" t="s">
        <v>105</v>
      </c>
      <c r="J76" s="3" t="s">
        <v>118</v>
      </c>
      <c r="K76" s="3"/>
      <c r="L76" s="3"/>
      <c r="M76" s="3"/>
      <c r="N76" s="3" t="s">
        <v>107</v>
      </c>
      <c r="O76" s="3"/>
      <c r="P76" s="3"/>
      <c r="Q76" s="3"/>
      <c r="R76" s="3"/>
      <c r="S76" s="3"/>
      <c r="T76" s="3"/>
      <c r="U76" s="3"/>
      <c r="V76" s="3"/>
    </row>
    <row r="77" spans="1:22">
      <c r="A77" s="5">
        <v>9232</v>
      </c>
      <c r="B77" s="3" t="s">
        <v>101</v>
      </c>
      <c r="C77" s="3" t="s">
        <v>102</v>
      </c>
      <c r="D77" s="3" t="s">
        <v>287</v>
      </c>
      <c r="E77" s="3"/>
      <c r="F77" s="3" t="s">
        <v>113</v>
      </c>
      <c r="G77" s="3" t="s">
        <v>288</v>
      </c>
      <c r="H77" s="3"/>
      <c r="I77" s="3" t="s">
        <v>105</v>
      </c>
      <c r="J77" s="3" t="s">
        <v>118</v>
      </c>
      <c r="K77" s="3"/>
      <c r="L77" s="3"/>
      <c r="M77" s="3"/>
      <c r="N77" s="3" t="s">
        <v>107</v>
      </c>
      <c r="O77" s="3"/>
      <c r="P77" s="3"/>
      <c r="Q77" s="3"/>
      <c r="R77" s="3"/>
      <c r="S77" s="3"/>
      <c r="T77" s="3"/>
      <c r="U77" s="3"/>
      <c r="V77" s="3"/>
    </row>
    <row r="78" spans="1:22">
      <c r="A78" s="5">
        <v>30694</v>
      </c>
      <c r="B78" s="3" t="s">
        <v>101</v>
      </c>
      <c r="C78" s="3" t="s">
        <v>102</v>
      </c>
      <c r="D78" s="3" t="s">
        <v>287</v>
      </c>
      <c r="E78" s="3">
        <v>9.1</v>
      </c>
      <c r="F78" s="3" t="s">
        <v>113</v>
      </c>
      <c r="G78" s="3" t="s">
        <v>288</v>
      </c>
      <c r="H78" s="3"/>
      <c r="I78" s="3" t="s">
        <v>105</v>
      </c>
      <c r="J78" s="3" t="s">
        <v>289</v>
      </c>
      <c r="K78" s="3">
        <v>22</v>
      </c>
      <c r="L78" s="3">
        <v>6</v>
      </c>
      <c r="M78" s="3">
        <v>1972</v>
      </c>
      <c r="N78" s="3" t="s">
        <v>41</v>
      </c>
      <c r="O78" s="3"/>
      <c r="P78" s="3"/>
      <c r="Q78" s="3"/>
      <c r="R78" s="3"/>
      <c r="S78" s="3"/>
      <c r="T78" s="3"/>
      <c r="U78" s="3"/>
      <c r="V78" s="3"/>
    </row>
    <row r="79" spans="1:22">
      <c r="A79" s="5">
        <v>22243</v>
      </c>
      <c r="B79" s="3" t="s">
        <v>101</v>
      </c>
      <c r="C79" s="3" t="s">
        <v>102</v>
      </c>
      <c r="D79" s="3" t="s">
        <v>290</v>
      </c>
      <c r="E79" s="3"/>
      <c r="F79" s="3" t="s">
        <v>291</v>
      </c>
      <c r="G79" s="3" t="s">
        <v>292</v>
      </c>
      <c r="H79" s="3"/>
      <c r="I79" s="3" t="s">
        <v>105</v>
      </c>
      <c r="J79" s="3" t="s">
        <v>118</v>
      </c>
      <c r="K79" s="3">
        <v>13</v>
      </c>
      <c r="L79" s="3">
        <v>5</v>
      </c>
      <c r="M79" s="3">
        <v>1965</v>
      </c>
      <c r="N79" s="3" t="s">
        <v>41</v>
      </c>
      <c r="O79" s="3" t="s">
        <v>293</v>
      </c>
      <c r="P79" s="3" t="s">
        <v>294</v>
      </c>
      <c r="Q79" s="3"/>
      <c r="R79" s="3"/>
      <c r="S79" s="3"/>
      <c r="T79" s="3"/>
      <c r="U79" s="3"/>
      <c r="V79" s="3"/>
    </row>
    <row r="80" spans="1:22">
      <c r="A80" s="5">
        <v>36114</v>
      </c>
      <c r="B80" s="3" t="s">
        <v>101</v>
      </c>
      <c r="C80" s="3" t="s">
        <v>102</v>
      </c>
      <c r="D80" s="3" t="s">
        <v>290</v>
      </c>
      <c r="E80" s="3"/>
      <c r="F80" s="3" t="s">
        <v>291</v>
      </c>
      <c r="G80" s="3" t="s">
        <v>292</v>
      </c>
      <c r="H80" s="3"/>
      <c r="I80" s="3" t="s">
        <v>105</v>
      </c>
      <c r="J80" s="3" t="s">
        <v>118</v>
      </c>
      <c r="K80" s="3">
        <v>16</v>
      </c>
      <c r="L80" s="3">
        <v>12</v>
      </c>
      <c r="M80" s="3">
        <v>1969</v>
      </c>
      <c r="N80" s="3" t="s">
        <v>39</v>
      </c>
      <c r="O80" s="3"/>
      <c r="P80" s="3" t="s">
        <v>294</v>
      </c>
      <c r="Q80" s="3"/>
      <c r="R80" s="3"/>
      <c r="S80" s="3"/>
      <c r="T80" s="3"/>
      <c r="U80" s="3"/>
      <c r="V80" s="3"/>
    </row>
    <row r="81" spans="1:22">
      <c r="A81" s="5">
        <v>36115</v>
      </c>
      <c r="B81" s="3" t="s">
        <v>101</v>
      </c>
      <c r="C81" s="3" t="s">
        <v>102</v>
      </c>
      <c r="D81" s="3" t="s">
        <v>290</v>
      </c>
      <c r="E81" s="3"/>
      <c r="F81" s="3" t="s">
        <v>291</v>
      </c>
      <c r="G81" s="3" t="s">
        <v>295</v>
      </c>
      <c r="H81" s="3"/>
      <c r="I81" s="3" t="s">
        <v>105</v>
      </c>
      <c r="J81" s="3" t="s">
        <v>296</v>
      </c>
      <c r="K81" s="3">
        <v>8</v>
      </c>
      <c r="L81" s="3">
        <v>8</v>
      </c>
      <c r="M81" s="3">
        <v>1971</v>
      </c>
      <c r="N81" s="3" t="s">
        <v>39</v>
      </c>
      <c r="O81" s="3"/>
      <c r="P81" s="3" t="s">
        <v>297</v>
      </c>
      <c r="Q81" s="3"/>
      <c r="R81" s="3"/>
      <c r="S81" s="3"/>
      <c r="T81" s="3"/>
      <c r="U81" s="3"/>
      <c r="V81" s="3"/>
    </row>
    <row r="82" spans="1:22">
      <c r="A82" s="6">
        <v>2177</v>
      </c>
      <c r="B82" s="3" t="s">
        <v>101</v>
      </c>
      <c r="C82" s="3" t="s">
        <v>102</v>
      </c>
      <c r="F82" t="s">
        <v>164</v>
      </c>
      <c r="G82" t="s">
        <v>272</v>
      </c>
      <c r="I82" t="s">
        <v>170</v>
      </c>
      <c r="J82" t="s">
        <v>273</v>
      </c>
    </row>
    <row r="83" spans="1:22">
      <c r="A83" s="6">
        <v>2178</v>
      </c>
      <c r="B83" s="3" t="s">
        <v>101</v>
      </c>
      <c r="C83" s="3" t="s">
        <v>102</v>
      </c>
      <c r="F83" t="s">
        <v>164</v>
      </c>
      <c r="G83" t="s">
        <v>272</v>
      </c>
      <c r="I83" t="s">
        <v>170</v>
      </c>
      <c r="J83" t="s">
        <v>273</v>
      </c>
    </row>
    <row r="84" spans="1:22">
      <c r="A84" s="6">
        <v>2179</v>
      </c>
      <c r="B84" s="3" t="s">
        <v>101</v>
      </c>
      <c r="C84" s="3" t="s">
        <v>102</v>
      </c>
      <c r="F84" t="s">
        <v>164</v>
      </c>
      <c r="G84" t="s">
        <v>272</v>
      </c>
      <c r="I84" t="s">
        <v>170</v>
      </c>
      <c r="J84" t="s">
        <v>273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65AA189152FE4C8A282E6010A08F1A" ma:contentTypeVersion="10" ma:contentTypeDescription="Create a new document." ma:contentTypeScope="" ma:versionID="6d6f129fca20e32ef11f9a4095ba4812">
  <xsd:schema xmlns:xsd="http://www.w3.org/2001/XMLSchema" xmlns:xs="http://www.w3.org/2001/XMLSchema" xmlns:p="http://schemas.microsoft.com/office/2006/metadata/properties" xmlns:ns3="2d0cf3aa-f19b-4c49-9724-a8512f0d8669" xmlns:ns4="7bce62b5-4077-4f03-b007-dc64d246e2a7" targetNamespace="http://schemas.microsoft.com/office/2006/metadata/properties" ma:root="true" ma:fieldsID="eaf501b95fb64eec4a1e410e19f85c7d" ns3:_="" ns4:_="">
    <xsd:import namespace="2d0cf3aa-f19b-4c49-9724-a8512f0d8669"/>
    <xsd:import namespace="7bce62b5-4077-4f03-b007-dc64d246e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cf3aa-f19b-4c49-9724-a8512f0d8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e62b5-4077-4f03-b007-dc64d246e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0cf3aa-f19b-4c49-9724-a8512f0d8669" xsi:nil="true"/>
  </documentManagement>
</p:properties>
</file>

<file path=customXml/itemProps1.xml><?xml version="1.0" encoding="utf-8"?>
<ds:datastoreItem xmlns:ds="http://schemas.openxmlformats.org/officeDocument/2006/customXml" ds:itemID="{E03F70BF-16D2-4631-BCBE-A8CF88B42934}"/>
</file>

<file path=customXml/itemProps2.xml><?xml version="1.0" encoding="utf-8"?>
<ds:datastoreItem xmlns:ds="http://schemas.openxmlformats.org/officeDocument/2006/customXml" ds:itemID="{79AE69D1-DA0B-4CA4-8884-F07F51ED6B98}"/>
</file>

<file path=customXml/itemProps3.xml><?xml version="1.0" encoding="utf-8"?>
<ds:datastoreItem xmlns:ds="http://schemas.openxmlformats.org/officeDocument/2006/customXml" ds:itemID="{E600A2AB-F021-4E9D-A218-8E45E492CF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Fricke, Brynn M.</dc:creator>
  <cp:keywords/>
  <dc:description/>
  <cp:lastModifiedBy/>
  <cp:revision/>
  <dcterms:created xsi:type="dcterms:W3CDTF">2024-10-16T15:11:42Z</dcterms:created>
  <dcterms:modified xsi:type="dcterms:W3CDTF">2024-10-28T15:32:13Z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0x0101002165AA189152FE4C8A282E6010A08F1A</vt:lpwstr>
  </property>
</Properties>
</file>