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/>
  </bookViews>
  <sheets>
    <sheet name="Лист1" sheetId="1" r:id="rId1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4" i="1"/>
  <c r="N23"/>
  <c r="N22"/>
  <c r="N21"/>
  <c r="N20"/>
  <c r="N16"/>
  <c r="N15"/>
  <c r="N14"/>
  <c r="N13"/>
  <c r="N12"/>
  <c r="N7"/>
  <c r="N6"/>
  <c r="N5"/>
  <c r="N4"/>
  <c r="N3"/>
  <c r="M24"/>
  <c r="M23"/>
  <c r="M22"/>
  <c r="M21"/>
  <c r="M20"/>
  <c r="M16"/>
  <c r="M15"/>
  <c r="M14"/>
  <c r="M13"/>
  <c r="M12"/>
  <c r="M7"/>
  <c r="M6"/>
  <c r="M5"/>
  <c r="M4"/>
  <c r="M3"/>
  <c r="K24"/>
  <c r="K23"/>
  <c r="K22"/>
  <c r="K21"/>
  <c r="K20"/>
  <c r="K16"/>
  <c r="K15"/>
  <c r="K14"/>
  <c r="K13"/>
  <c r="K12"/>
  <c r="K7"/>
  <c r="K6"/>
  <c r="K5"/>
  <c r="K4"/>
  <c r="K3"/>
  <c r="J24"/>
  <c r="J23"/>
  <c r="J22"/>
  <c r="J21"/>
  <c r="J20"/>
  <c r="J16"/>
  <c r="J15"/>
  <c r="J14"/>
  <c r="J13"/>
  <c r="J12"/>
  <c r="J7"/>
  <c r="J6"/>
  <c r="J5"/>
  <c r="J4"/>
  <c r="J3"/>
</calcChain>
</file>

<file path=xl/sharedStrings.xml><?xml version="1.0" encoding="utf-8"?>
<sst xmlns="http://schemas.openxmlformats.org/spreadsheetml/2006/main" count="22" uniqueCount="14">
  <si>
    <t>Свинец</t>
  </si>
  <si>
    <t>Пробка</t>
  </si>
  <si>
    <t>Кол-во обр</t>
  </si>
  <si>
    <t>d, см</t>
  </si>
  <si>
    <t>N1, частиц</t>
  </si>
  <si>
    <t>N2, частиц</t>
  </si>
  <si>
    <t>Кол-во пробок</t>
  </si>
  <si>
    <t>N, частиц</t>
  </si>
  <si>
    <t>Железо</t>
  </si>
  <si>
    <t>Алюминий</t>
  </si>
  <si>
    <r>
      <rPr>
        <sz val="10"/>
        <rFont val="Calibri"/>
        <family val="2"/>
        <charset val="204"/>
      </rPr>
      <t>µ,</t>
    </r>
    <r>
      <rPr>
        <sz val="10"/>
        <rFont val="Arial"/>
        <family val="2"/>
      </rPr>
      <t xml:space="preserve"> 1/см</t>
    </r>
  </si>
  <si>
    <t>σµ, 1/см</t>
  </si>
  <si>
    <t>ln(N0/N)</t>
  </si>
  <si>
    <r>
      <rPr>
        <sz val="10"/>
        <rFont val="Calibri"/>
        <family val="2"/>
        <charset val="204"/>
      </rPr>
      <t>σ_</t>
    </r>
    <r>
      <rPr>
        <sz val="10"/>
        <rFont val="Arial"/>
        <family val="2"/>
      </rPr>
      <t>ln</t>
    </r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</si>
</sst>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zoomScalePageLayoutView="60" workbookViewId="0">
      <selection activeCell="J13" sqref="J13"/>
    </sheetView>
  </sheetViews>
  <sheetFormatPr defaultRowHeight="13.2"/>
  <cols>
    <col min="1" max="5" width="11.5546875"/>
    <col min="6" max="6" width="13.109375" customWidth="1"/>
    <col min="7" max="1025" width="11.5546875"/>
  </cols>
  <sheetData>
    <row r="1" spans="1:14" ht="13.8">
      <c r="A1" s="3" t="s">
        <v>0</v>
      </c>
      <c r="B1" s="1"/>
      <c r="C1" s="2"/>
      <c r="D1" s="2"/>
      <c r="F1" t="s">
        <v>1</v>
      </c>
      <c r="J1" t="s">
        <v>10</v>
      </c>
      <c r="K1" s="4" t="s">
        <v>11</v>
      </c>
      <c r="M1" t="s">
        <v>12</v>
      </c>
      <c r="N1" t="s">
        <v>13</v>
      </c>
    </row>
    <row r="2" spans="1:14">
      <c r="A2" s="2" t="s">
        <v>2</v>
      </c>
      <c r="B2" s="2" t="s">
        <v>3</v>
      </c>
      <c r="C2" s="2" t="s">
        <v>4</v>
      </c>
      <c r="D2" s="2" t="s">
        <v>5</v>
      </c>
      <c r="F2" t="s">
        <v>6</v>
      </c>
      <c r="G2" t="s">
        <v>7</v>
      </c>
    </row>
    <row r="3" spans="1:14">
      <c r="A3" s="2">
        <v>1</v>
      </c>
      <c r="B3" s="2">
        <v>0.49</v>
      </c>
      <c r="C3" s="2">
        <v>74415</v>
      </c>
      <c r="D3" s="2">
        <v>75164</v>
      </c>
      <c r="F3">
        <v>0</v>
      </c>
      <c r="G3">
        <v>139843</v>
      </c>
      <c r="J3">
        <f>1/B3*LN(2 * G3 / (C3 + D3))</f>
        <v>1.2772303346344362</v>
      </c>
      <c r="K3">
        <f>1/B3*SQRT(J3*J3 * 0.01*0.01 + 1/G3 + 2/(C3+D3))</f>
        <v>2.7656899349111495E-2</v>
      </c>
      <c r="M3">
        <f>LN(2*G3/(C3+D3))</f>
        <v>0.62584286397087374</v>
      </c>
      <c r="N3">
        <f>SQRT(1/G3 + 2/(C3+D3))</f>
        <v>4.5300924077521197E-3</v>
      </c>
    </row>
    <row r="4" spans="1:14">
      <c r="A4" s="2">
        <v>2</v>
      </c>
      <c r="B4" s="2">
        <v>0.97</v>
      </c>
      <c r="C4" s="2">
        <v>41098</v>
      </c>
      <c r="D4" s="2">
        <v>42065</v>
      </c>
      <c r="F4">
        <v>1</v>
      </c>
      <c r="G4">
        <v>136826</v>
      </c>
      <c r="J4">
        <f t="shared" ref="J4:J7" si="0">1/B4*LN(2 * G4 / (C4 + D4))</f>
        <v>1.227891431746293</v>
      </c>
      <c r="K4">
        <f t="shared" ref="K4:K7" si="1">1/B4*SQRT(J4*J4 * 0.01*0.01 + 1/G4 + 2/(C4+D4))</f>
        <v>1.391292194795574E-2</v>
      </c>
      <c r="M4">
        <f t="shared" ref="M4:M7" si="2">LN(2*G4/(C4+D4))</f>
        <v>1.1910546887939042</v>
      </c>
      <c r="N4">
        <f t="shared" ref="N4:N7" si="3">SQRT(1/G4 + 2/(C4+D4))</f>
        <v>5.599795437686521E-3</v>
      </c>
    </row>
    <row r="5" spans="1:14">
      <c r="A5" s="2">
        <v>3</v>
      </c>
      <c r="B5" s="2">
        <v>1.45</v>
      </c>
      <c r="C5" s="2">
        <v>23371</v>
      </c>
      <c r="D5" s="2">
        <v>23489</v>
      </c>
      <c r="F5">
        <v>2</v>
      </c>
      <c r="G5">
        <v>133850</v>
      </c>
      <c r="J5">
        <f t="shared" si="0"/>
        <v>1.2018638051356259</v>
      </c>
      <c r="K5">
        <f t="shared" si="1"/>
        <v>9.6206039957243104E-3</v>
      </c>
      <c r="M5">
        <f t="shared" si="2"/>
        <v>1.7427025174466573</v>
      </c>
      <c r="N5">
        <f t="shared" si="3"/>
        <v>7.0817634846799008E-3</v>
      </c>
    </row>
    <row r="6" spans="1:14">
      <c r="A6" s="2">
        <v>4</v>
      </c>
      <c r="B6" s="2">
        <v>1.9</v>
      </c>
      <c r="C6" s="2">
        <v>13985</v>
      </c>
      <c r="D6" s="2">
        <v>13987</v>
      </c>
      <c r="F6">
        <v>3</v>
      </c>
      <c r="G6">
        <v>131576</v>
      </c>
      <c r="J6">
        <f t="shared" si="0"/>
        <v>1.1797514748196278</v>
      </c>
      <c r="K6">
        <f t="shared" si="1"/>
        <v>7.7759768556966945E-3</v>
      </c>
      <c r="M6">
        <f t="shared" si="2"/>
        <v>2.2415278021572931</v>
      </c>
      <c r="N6">
        <f t="shared" si="3"/>
        <v>8.8938316682903879E-3</v>
      </c>
    </row>
    <row r="7" spans="1:14">
      <c r="A7" s="2">
        <v>5</v>
      </c>
      <c r="B7" s="2">
        <v>2.35</v>
      </c>
      <c r="C7" s="2">
        <v>8452</v>
      </c>
      <c r="D7" s="2">
        <v>8251</v>
      </c>
      <c r="F7">
        <v>4</v>
      </c>
      <c r="G7">
        <v>129176</v>
      </c>
      <c r="J7">
        <f t="shared" si="0"/>
        <v>1.165419000907002</v>
      </c>
      <c r="K7">
        <f t="shared" si="1"/>
        <v>6.9049091900583101E-3</v>
      </c>
      <c r="M7">
        <f t="shared" si="2"/>
        <v>2.7387346521314546</v>
      </c>
      <c r="N7">
        <f t="shared" si="3"/>
        <v>1.1290719425904325E-2</v>
      </c>
    </row>
    <row r="10" spans="1:14">
      <c r="A10" s="1" t="s">
        <v>8</v>
      </c>
      <c r="B10" s="1"/>
      <c r="C10" s="2"/>
      <c r="D10" s="2"/>
    </row>
    <row r="11" spans="1:14">
      <c r="A11" s="2" t="s">
        <v>2</v>
      </c>
      <c r="B11" s="2" t="s">
        <v>3</v>
      </c>
      <c r="C11" s="2" t="s">
        <v>4</v>
      </c>
      <c r="D11" s="2" t="s">
        <v>5</v>
      </c>
    </row>
    <row r="12" spans="1:14">
      <c r="A12" s="2">
        <v>1</v>
      </c>
      <c r="B12" s="2">
        <v>1.01</v>
      </c>
      <c r="C12" s="2">
        <v>77976</v>
      </c>
      <c r="D12" s="2">
        <v>77286</v>
      </c>
      <c r="J12">
        <f>1/B12*LN(2 * G3 / (C12 + D12))</f>
        <v>0.5827262701126763</v>
      </c>
      <c r="K12">
        <f>1/B12*SQRT(J12*J12 * 0.01*0.01 + 1/G3 + 2/(C12+D12))</f>
        <v>7.27499251219226E-3</v>
      </c>
      <c r="M12">
        <f>LN(2*G3/(C12+D12))</f>
        <v>0.58855353281380307</v>
      </c>
      <c r="N12">
        <f>SQRT(1/G3 + 2/(C12+D12))</f>
        <v>4.4757489135522988E-3</v>
      </c>
    </row>
    <row r="13" spans="1:14">
      <c r="A13" s="2">
        <v>2</v>
      </c>
      <c r="B13" s="2">
        <v>2.04</v>
      </c>
      <c r="C13" s="2">
        <v>42158</v>
      </c>
      <c r="D13" s="2">
        <v>40827</v>
      </c>
      <c r="J13">
        <f t="shared" ref="J13:J16" si="4">1/B13*LN(2 * G4 / (C13 + D13))</f>
        <v>0.58490066548844155</v>
      </c>
      <c r="K13">
        <f t="shared" ref="K13:K16" si="5">1/B13*SQRT(J13*J13 * 0.01*0.01 + 1/G4 + 2/(C13+D13))</f>
        <v>3.9708960306374828E-3</v>
      </c>
      <c r="M13">
        <f t="shared" ref="M13:M16" si="6">LN(2*G4/(C13+D13))</f>
        <v>1.1931973575964208</v>
      </c>
      <c r="N13">
        <f t="shared" ref="N13:N16" si="7">SQRT(1/G4 + 2/(C13+D13))</f>
        <v>5.6043994830746076E-3</v>
      </c>
    </row>
    <row r="14" spans="1:14">
      <c r="A14" s="2">
        <v>3</v>
      </c>
      <c r="B14" s="2">
        <v>3.02</v>
      </c>
      <c r="C14" s="2">
        <v>23599</v>
      </c>
      <c r="D14" s="2">
        <v>23808</v>
      </c>
      <c r="J14">
        <f t="shared" si="4"/>
        <v>0.57321094483572843</v>
      </c>
      <c r="K14">
        <f t="shared" si="5"/>
        <v>3.0078911566714535E-3</v>
      </c>
      <c r="M14">
        <f t="shared" si="6"/>
        <v>1.7310970534038996</v>
      </c>
      <c r="N14">
        <f t="shared" si="7"/>
        <v>7.0469079910570843E-3</v>
      </c>
    </row>
    <row r="15" spans="1:14">
      <c r="A15" s="2">
        <v>4</v>
      </c>
      <c r="B15" s="2">
        <v>4.03</v>
      </c>
      <c r="C15" s="2">
        <v>13315</v>
      </c>
      <c r="D15" s="2">
        <v>13294</v>
      </c>
      <c r="J15">
        <f t="shared" si="4"/>
        <v>0.56860603165574497</v>
      </c>
      <c r="K15">
        <f t="shared" si="5"/>
        <v>2.6620810818912986E-3</v>
      </c>
      <c r="M15">
        <f t="shared" si="6"/>
        <v>2.2914823075726525</v>
      </c>
      <c r="N15">
        <f t="shared" si="7"/>
        <v>9.0974012352089077E-3</v>
      </c>
    </row>
    <row r="16" spans="1:14">
      <c r="A16" s="2">
        <v>5</v>
      </c>
      <c r="B16" s="2">
        <v>5.03</v>
      </c>
      <c r="C16" s="2">
        <v>7667</v>
      </c>
      <c r="D16" s="2">
        <v>7552</v>
      </c>
      <c r="J16">
        <f t="shared" si="4"/>
        <v>0.56297780295956312</v>
      </c>
      <c r="K16">
        <f t="shared" si="5"/>
        <v>2.5986038994301333E-3</v>
      </c>
      <c r="M16">
        <f t="shared" si="6"/>
        <v>2.8317783488866026</v>
      </c>
      <c r="N16">
        <f t="shared" si="7"/>
        <v>1.1796442477571925E-2</v>
      </c>
    </row>
    <row r="18" spans="1:14">
      <c r="A18" s="3" t="s">
        <v>9</v>
      </c>
      <c r="B18" s="1"/>
    </row>
    <row r="19" spans="1:14">
      <c r="A19" s="2" t="s">
        <v>2</v>
      </c>
      <c r="B19" s="2" t="s">
        <v>3</v>
      </c>
      <c r="C19" s="2" t="s">
        <v>4</v>
      </c>
      <c r="D19" s="2" t="s">
        <v>5</v>
      </c>
    </row>
    <row r="20" spans="1:14">
      <c r="A20" s="2">
        <v>1</v>
      </c>
      <c r="B20" s="2">
        <v>2.0099999999999998</v>
      </c>
      <c r="C20" s="2">
        <v>90864</v>
      </c>
      <c r="D20" s="2">
        <v>89504</v>
      </c>
      <c r="J20">
        <f>1/B20*LN(2 * G3 / (C20 + D20))</f>
        <v>0.21824295374334618</v>
      </c>
      <c r="K20">
        <f>1/B20*SQRT(J20*J20 * 0.01*0.01 + 1/G3 + 2/(C20+D20))</f>
        <v>2.3861059812022483E-3</v>
      </c>
      <c r="M20">
        <f>LN(2*G3/(C20+D20))</f>
        <v>0.43866833702412578</v>
      </c>
      <c r="N20">
        <f>SQRT(1/G3+ 2/(C20+D20))</f>
        <v>4.2707514266895766E-3</v>
      </c>
    </row>
    <row r="21" spans="1:14">
      <c r="A21" s="2">
        <v>2</v>
      </c>
      <c r="B21" s="2">
        <v>4.0199999999999996</v>
      </c>
      <c r="C21" s="2">
        <v>58396</v>
      </c>
      <c r="D21" s="2">
        <v>58788</v>
      </c>
      <c r="J21">
        <f t="shared" ref="J21:J24" si="8">1/B21*LN(2 * G4 / (C21 + D21))</f>
        <v>0.21097310376046202</v>
      </c>
      <c r="K21">
        <f t="shared" ref="K21:K24" si="9">1/B21*SQRT(J21*J21 * 0.01*0.01 + 1/G4 + 2/(C21+D21))</f>
        <v>1.3355844849834151E-3</v>
      </c>
      <c r="M21">
        <f t="shared" ref="M21:M24" si="10">LN(2*G4/(C21+D21))</f>
        <v>0.84811187711705727</v>
      </c>
      <c r="N21">
        <f t="shared" ref="N21:N24" si="11">SQRT(1/G4+ 2/(C21+D21))</f>
        <v>4.9371782299643084E-3</v>
      </c>
    </row>
    <row r="22" spans="1:14">
      <c r="A22" s="2">
        <v>3</v>
      </c>
      <c r="B22" s="2">
        <v>5.99</v>
      </c>
      <c r="C22" s="2">
        <v>38139</v>
      </c>
      <c r="D22" s="2">
        <v>38010</v>
      </c>
      <c r="J22">
        <f t="shared" si="8"/>
        <v>0.2098789654837602</v>
      </c>
      <c r="K22">
        <f t="shared" si="9"/>
        <v>1.031015115820644E-3</v>
      </c>
      <c r="M22">
        <f t="shared" si="10"/>
        <v>1.2571750032477236</v>
      </c>
      <c r="N22">
        <f t="shared" si="11"/>
        <v>5.808213779597054E-3</v>
      </c>
    </row>
    <row r="23" spans="1:14">
      <c r="A23" s="2">
        <v>4</v>
      </c>
      <c r="B23" s="2">
        <v>7.99</v>
      </c>
      <c r="C23" s="2">
        <v>24878</v>
      </c>
      <c r="D23" s="2">
        <v>24118</v>
      </c>
      <c r="J23">
        <f t="shared" si="8"/>
        <v>0.21038712764373896</v>
      </c>
      <c r="K23">
        <f t="shared" si="9"/>
        <v>9.0982885347369472E-4</v>
      </c>
      <c r="M23">
        <f t="shared" si="10"/>
        <v>1.6809931498734743</v>
      </c>
      <c r="N23">
        <f t="shared" si="11"/>
        <v>6.9584358149993976E-3</v>
      </c>
    </row>
    <row r="24" spans="1:14">
      <c r="A24" s="2">
        <v>5</v>
      </c>
      <c r="B24" s="2">
        <v>10.02</v>
      </c>
      <c r="C24" s="2">
        <v>16626</v>
      </c>
      <c r="D24" s="2">
        <v>16524</v>
      </c>
      <c r="J24">
        <f t="shared" si="8"/>
        <v>0.20491819156760416</v>
      </c>
      <c r="K24">
        <f t="shared" si="9"/>
        <v>8.4843457755332983E-4</v>
      </c>
      <c r="M24">
        <f t="shared" si="10"/>
        <v>2.0532802795073937</v>
      </c>
      <c r="N24">
        <f t="shared" si="11"/>
        <v>8.2506485287354332E-3</v>
      </c>
    </row>
  </sheetData>
  <mergeCells count="3">
    <mergeCell ref="A1:B1"/>
    <mergeCell ref="A10:B10"/>
    <mergeCell ref="A18:B18"/>
  </mergeCells>
  <pageMargins left="0.78749999999999998" right="0.78749999999999998" top="0.78749999999999998" bottom="0.78749999999999998" header="0.51180555555555496" footer="0.51180555555555496"/>
  <pageSetup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1</cp:lastModifiedBy>
  <cp:revision>2</cp:revision>
  <dcterms:modified xsi:type="dcterms:W3CDTF">2022-12-11T23:56:20Z</dcterms:modified>
  <dc:language>en-US</dc:language>
</cp:coreProperties>
</file>