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f6243f1e8589b9/ドキュメント/GitHub/param_tuning/"/>
    </mc:Choice>
  </mc:AlternateContent>
  <xr:revisionPtr revIDLastSave="249" documentId="8_{7FB51151-8597-4FEC-9F71-2AA0214EDADA}" xr6:coauthVersionLast="47" xr6:coauthVersionMax="47" xr10:uidLastSave="{EDF7ADE6-F959-43EB-9504-D4440FF8B167}"/>
  <bookViews>
    <workbookView xWindow="-120" yWindow="-120" windowWidth="29040" windowHeight="15990" activeTab="1" xr2:uid="{0FB4CB29-A513-4479-9383-AEA2234989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J8" i="2"/>
  <c r="K8" i="2"/>
  <c r="L8" i="2"/>
  <c r="M8" i="2"/>
  <c r="N8" i="2"/>
  <c r="O8" i="2"/>
  <c r="P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B9" i="2"/>
  <c r="B8" i="2"/>
  <c r="P14" i="2"/>
  <c r="I13" i="2"/>
  <c r="M13" i="2"/>
  <c r="C12" i="2"/>
  <c r="C13" i="2" s="1"/>
  <c r="D12" i="2"/>
  <c r="E12" i="2"/>
  <c r="F12" i="2"/>
  <c r="F13" i="2" s="1"/>
  <c r="F15" i="2" s="1"/>
  <c r="G12" i="2"/>
  <c r="G13" i="2" s="1"/>
  <c r="H12" i="2"/>
  <c r="I12" i="2"/>
  <c r="J12" i="2"/>
  <c r="J13" i="2" s="1"/>
  <c r="K12" i="2"/>
  <c r="K13" i="2" s="1"/>
  <c r="L12" i="2"/>
  <c r="L13" i="2" s="1"/>
  <c r="L15" i="2" s="1"/>
  <c r="M12" i="2"/>
  <c r="N12" i="2"/>
  <c r="N13" i="2" s="1"/>
  <c r="O12" i="2"/>
  <c r="O13" i="2" s="1"/>
  <c r="P12" i="2"/>
  <c r="B12" i="2"/>
  <c r="B13" i="2" s="1"/>
  <c r="C11" i="2"/>
  <c r="D11" i="2"/>
  <c r="E11" i="2"/>
  <c r="F11" i="2"/>
  <c r="F14" i="2" s="1"/>
  <c r="G11" i="2"/>
  <c r="H11" i="2"/>
  <c r="H14" i="2" s="1"/>
  <c r="I11" i="2"/>
  <c r="I14" i="2" s="1"/>
  <c r="I15" i="2" s="1"/>
  <c r="J11" i="2"/>
  <c r="J14" i="2" s="1"/>
  <c r="K11" i="2"/>
  <c r="K14" i="2" s="1"/>
  <c r="L11" i="2"/>
  <c r="L14" i="2" s="1"/>
  <c r="M11" i="2"/>
  <c r="M14" i="2" s="1"/>
  <c r="N11" i="2"/>
  <c r="N14" i="2" s="1"/>
  <c r="O11" i="2"/>
  <c r="O14" i="2" s="1"/>
  <c r="P11" i="2"/>
  <c r="P13" i="2" s="1"/>
  <c r="B11" i="2"/>
  <c r="G18" i="1"/>
  <c r="G19" i="1"/>
  <c r="G20" i="1"/>
  <c r="G21" i="1"/>
  <c r="G22" i="1"/>
  <c r="G23" i="1"/>
  <c r="G24" i="1"/>
  <c r="G25" i="1"/>
  <c r="G26" i="1"/>
  <c r="G17" i="1"/>
  <c r="H6" i="1"/>
  <c r="H5" i="1"/>
  <c r="F18" i="1"/>
  <c r="F19" i="1"/>
  <c r="F20" i="1"/>
  <c r="F21" i="1"/>
  <c r="F22" i="1"/>
  <c r="F23" i="1"/>
  <c r="F24" i="1"/>
  <c r="F25" i="1"/>
  <c r="F26" i="1"/>
  <c r="F17" i="1"/>
  <c r="E18" i="1"/>
  <c r="E19" i="1"/>
  <c r="E20" i="1"/>
  <c r="E21" i="1"/>
  <c r="E22" i="1"/>
  <c r="E23" i="1"/>
  <c r="E24" i="1"/>
  <c r="E25" i="1"/>
  <c r="E26" i="1"/>
  <c r="E17" i="1"/>
  <c r="G14" i="2" l="1"/>
  <c r="G15" i="2" s="1"/>
  <c r="O15" i="2"/>
  <c r="N15" i="2"/>
  <c r="K15" i="2"/>
  <c r="J15" i="2"/>
  <c r="H13" i="2"/>
  <c r="H15" i="2" s="1"/>
  <c r="P15" i="2"/>
  <c r="M15" i="2"/>
  <c r="E14" i="2"/>
  <c r="D14" i="2"/>
  <c r="E13" i="2"/>
  <c r="C14" i="2"/>
  <c r="C15" i="2" s="1"/>
  <c r="B14" i="2"/>
  <c r="B15" i="2" s="1"/>
  <c r="D13" i="2"/>
  <c r="D15" i="2" s="1"/>
  <c r="E15" i="2" l="1"/>
</calcChain>
</file>

<file path=xl/sharedStrings.xml><?xml version="1.0" encoding="utf-8"?>
<sst xmlns="http://schemas.openxmlformats.org/spreadsheetml/2006/main" count="57" uniqueCount="42">
  <si>
    <t>アッベ数</t>
    <rPh sb="3" eb="4">
      <t>スウ</t>
    </rPh>
    <phoneticPr fontId="1"/>
  </si>
  <si>
    <t>nD</t>
    <phoneticPr fontId="1"/>
  </si>
  <si>
    <t>nm</t>
    <phoneticPr fontId="1"/>
  </si>
  <si>
    <t>nd</t>
    <phoneticPr fontId="1"/>
  </si>
  <si>
    <t>nF</t>
    <phoneticPr fontId="1"/>
  </si>
  <si>
    <t>nC</t>
    <phoneticPr fontId="1"/>
  </si>
  <si>
    <t>nF'</t>
    <phoneticPr fontId="1"/>
  </si>
  <si>
    <t>nC'</t>
    <phoneticPr fontId="1"/>
  </si>
  <si>
    <t>フラウンホーファー線</t>
    <rPh sb="9" eb="10">
      <t>セン</t>
    </rPh>
    <phoneticPr fontId="1"/>
  </si>
  <si>
    <t>vD</t>
    <phoneticPr fontId="1"/>
  </si>
  <si>
    <t>vd</t>
    <phoneticPr fontId="1"/>
  </si>
  <si>
    <t>ve</t>
    <phoneticPr fontId="1"/>
  </si>
  <si>
    <t>(nD-1)/(nF-nC)</t>
    <phoneticPr fontId="1"/>
  </si>
  <si>
    <t>(nd-1)/(nF-nC)</t>
    <phoneticPr fontId="1"/>
  </si>
  <si>
    <t>(ne-1)/(nF'-nC')</t>
    <phoneticPr fontId="1"/>
  </si>
  <si>
    <t>光学ガラス</t>
    <rPh sb="0" eb="2">
      <t>コウガク</t>
    </rPh>
    <phoneticPr fontId="1"/>
  </si>
  <si>
    <t>重フリント</t>
    <rPh sb="0" eb="1">
      <t>ジュウ</t>
    </rPh>
    <phoneticPr fontId="1"/>
  </si>
  <si>
    <t>フリント</t>
    <phoneticPr fontId="1"/>
  </si>
  <si>
    <t>軽フリント</t>
    <rPh sb="0" eb="1">
      <t>ケイ</t>
    </rPh>
    <phoneticPr fontId="1"/>
  </si>
  <si>
    <t>バリウムフリント</t>
    <phoneticPr fontId="1"/>
  </si>
  <si>
    <t>バリウムフリントクラウン</t>
    <phoneticPr fontId="1"/>
  </si>
  <si>
    <t>重クラウン</t>
    <rPh sb="0" eb="1">
      <t>ジュウ</t>
    </rPh>
    <phoneticPr fontId="1"/>
  </si>
  <si>
    <t>珪クラウン</t>
    <rPh sb="0" eb="1">
      <t>ケイ</t>
    </rPh>
    <phoneticPr fontId="1"/>
  </si>
  <si>
    <t>クルツフリント</t>
    <phoneticPr fontId="1"/>
  </si>
  <si>
    <t>ランタンフリント</t>
    <phoneticPr fontId="1"/>
  </si>
  <si>
    <t>ランタンフリントクラウン</t>
    <phoneticPr fontId="1"/>
  </si>
  <si>
    <t>アッベ数vd</t>
    <rPh sb="3" eb="4">
      <t>スウ</t>
    </rPh>
    <phoneticPr fontId="1"/>
  </si>
  <si>
    <t>屈折率nd</t>
    <rPh sb="0" eb="3">
      <t>クッセツリツ</t>
    </rPh>
    <phoneticPr fontId="1"/>
  </si>
  <si>
    <t>に対する屈折率</t>
    <rPh sb="1" eb="2">
      <t>タイ</t>
    </rPh>
    <rPh sb="4" eb="7">
      <t>クッセツリツ</t>
    </rPh>
    <phoneticPr fontId="1"/>
  </si>
  <si>
    <t>nF-nC</t>
    <phoneticPr fontId="1"/>
  </si>
  <si>
    <t>分散率</t>
    <rPh sb="0" eb="3">
      <t>ブンサンリツ</t>
    </rPh>
    <phoneticPr fontId="1"/>
  </si>
  <si>
    <t>d-C</t>
    <phoneticPr fontId="1"/>
  </si>
  <si>
    <t>d-F</t>
    <phoneticPr fontId="1"/>
  </si>
  <si>
    <t>ne</t>
    <phoneticPr fontId="1"/>
  </si>
  <si>
    <t>Nlens</t>
    <phoneticPr fontId="1"/>
  </si>
  <si>
    <t>Nblue</t>
    <phoneticPr fontId="1"/>
  </si>
  <si>
    <t>NblueMax</t>
    <phoneticPr fontId="1"/>
  </si>
  <si>
    <t>NblueMin</t>
    <phoneticPr fontId="1"/>
  </si>
  <si>
    <t>vdMax</t>
    <phoneticPr fontId="1"/>
  </si>
  <si>
    <t>vdMin</t>
    <phoneticPr fontId="1"/>
  </si>
  <si>
    <t>Blue(nF)</t>
    <phoneticPr fontId="1"/>
  </si>
  <si>
    <t>Red(nC)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</si>
</sst>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0.0"/>
    <numFmt numFmtId="180" formatCode="0.00000"/>
    <numFmt numFmtId="183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80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3" fontId="0" fillId="0" borderId="0" xfId="0" applyNumberFormat="1" applyAlignment="1">
      <alignment horizontal="center" vertical="center"/>
    </xf>
  </cellXfs>
  <cellStyles count="1">
    <cellStyle name="標準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DBDC-BD11-42CC-97D4-C2F2976FC3BE}">
  <dimension ref="B2:H26"/>
  <sheetViews>
    <sheetView workbookViewId="0">
      <selection activeCell="G17" sqref="G17"/>
    </sheetView>
  </sheetViews>
  <sheetFormatPr defaultRowHeight="18.75" x14ac:dyDescent="0.4"/>
  <cols>
    <col min="1" max="1" width="2.375" customWidth="1"/>
    <col min="2" max="2" width="24.25" customWidth="1"/>
    <col min="3" max="3" width="15.25" style="5" customWidth="1"/>
  </cols>
  <sheetData>
    <row r="2" spans="2:8" x14ac:dyDescent="0.4">
      <c r="B2" s="2" t="s">
        <v>8</v>
      </c>
      <c r="C2" s="4"/>
      <c r="D2" s="1"/>
      <c r="E2" s="1"/>
      <c r="F2" s="1"/>
      <c r="G2" s="1"/>
      <c r="H2" s="1"/>
    </row>
    <row r="3" spans="2:8" x14ac:dyDescent="0.4">
      <c r="B3" s="3" t="s">
        <v>1</v>
      </c>
      <c r="C3" s="5">
        <v>589.29999999999995</v>
      </c>
      <c r="D3" t="s">
        <v>2</v>
      </c>
      <c r="E3" t="s">
        <v>28</v>
      </c>
    </row>
    <row r="4" spans="2:8" x14ac:dyDescent="0.4">
      <c r="B4" s="3" t="s">
        <v>3</v>
      </c>
      <c r="C4" s="5">
        <v>587.55999999999995</v>
      </c>
      <c r="D4" t="s">
        <v>2</v>
      </c>
      <c r="E4" t="s">
        <v>28</v>
      </c>
    </row>
    <row r="5" spans="2:8" x14ac:dyDescent="0.4">
      <c r="B5" s="3" t="s">
        <v>4</v>
      </c>
      <c r="C5" s="5">
        <v>486.1</v>
      </c>
      <c r="D5" t="s">
        <v>2</v>
      </c>
      <c r="E5" t="s">
        <v>28</v>
      </c>
      <c r="G5" s="3" t="s">
        <v>32</v>
      </c>
      <c r="H5" s="3">
        <f>C4-C5</f>
        <v>101.45999999999992</v>
      </c>
    </row>
    <row r="6" spans="2:8" x14ac:dyDescent="0.4">
      <c r="B6" s="3" t="s">
        <v>5</v>
      </c>
      <c r="C6" s="5">
        <v>656.3</v>
      </c>
      <c r="D6" t="s">
        <v>2</v>
      </c>
      <c r="E6" t="s">
        <v>28</v>
      </c>
      <c r="G6" s="3" t="s">
        <v>31</v>
      </c>
      <c r="H6" s="3">
        <f>C4-C6</f>
        <v>-68.740000000000009</v>
      </c>
    </row>
    <row r="7" spans="2:8" x14ac:dyDescent="0.4">
      <c r="B7" s="3" t="s">
        <v>33</v>
      </c>
      <c r="C7" s="5">
        <v>546.1</v>
      </c>
      <c r="D7" t="s">
        <v>2</v>
      </c>
      <c r="E7" t="s">
        <v>28</v>
      </c>
    </row>
    <row r="8" spans="2:8" x14ac:dyDescent="0.4">
      <c r="B8" s="3" t="s">
        <v>6</v>
      </c>
      <c r="C8" s="6">
        <v>488</v>
      </c>
      <c r="D8" t="s">
        <v>2</v>
      </c>
      <c r="E8" t="s">
        <v>28</v>
      </c>
    </row>
    <row r="9" spans="2:8" x14ac:dyDescent="0.4">
      <c r="B9" s="2" t="s">
        <v>7</v>
      </c>
      <c r="C9" s="4">
        <v>643.9</v>
      </c>
      <c r="D9" s="1" t="s">
        <v>2</v>
      </c>
      <c r="E9" s="1" t="s">
        <v>28</v>
      </c>
      <c r="F9" s="1"/>
      <c r="G9" s="1"/>
      <c r="H9" s="1"/>
    </row>
    <row r="10" spans="2:8" x14ac:dyDescent="0.4">
      <c r="B10" s="3"/>
    </row>
    <row r="11" spans="2:8" x14ac:dyDescent="0.4">
      <c r="B11" s="2" t="s">
        <v>0</v>
      </c>
      <c r="C11" s="4"/>
    </row>
    <row r="12" spans="2:8" x14ac:dyDescent="0.4">
      <c r="B12" s="3" t="s">
        <v>9</v>
      </c>
      <c r="C12" s="5" t="s">
        <v>12</v>
      </c>
    </row>
    <row r="13" spans="2:8" x14ac:dyDescent="0.4">
      <c r="B13" s="3" t="s">
        <v>10</v>
      </c>
      <c r="C13" s="5" t="s">
        <v>13</v>
      </c>
    </row>
    <row r="14" spans="2:8" x14ac:dyDescent="0.4">
      <c r="B14" s="2" t="s">
        <v>11</v>
      </c>
      <c r="C14" s="4" t="s">
        <v>14</v>
      </c>
    </row>
    <row r="16" spans="2:8" x14ac:dyDescent="0.4">
      <c r="B16" s="8" t="s">
        <v>15</v>
      </c>
      <c r="C16" s="2" t="s">
        <v>26</v>
      </c>
      <c r="D16" s="1" t="s">
        <v>27</v>
      </c>
      <c r="E16" s="2" t="s">
        <v>29</v>
      </c>
      <c r="F16" s="8" t="s">
        <v>30</v>
      </c>
    </row>
    <row r="17" spans="2:7" x14ac:dyDescent="0.4">
      <c r="B17" s="7" t="s">
        <v>16</v>
      </c>
      <c r="C17" s="3">
        <v>25.43</v>
      </c>
      <c r="D17" s="10">
        <v>1.80518</v>
      </c>
      <c r="E17" s="10">
        <f>(D17-1)/C17</f>
        <v>3.1662603224537948E-2</v>
      </c>
      <c r="F17" s="10">
        <f>1/C17</f>
        <v>3.9323633503735744E-2</v>
      </c>
      <c r="G17" s="9">
        <f>E17/D17</f>
        <v>1.7539859307403111E-2</v>
      </c>
    </row>
    <row r="18" spans="2:7" x14ac:dyDescent="0.4">
      <c r="B18" s="7" t="s">
        <v>17</v>
      </c>
      <c r="C18" s="3">
        <v>36.369999999999997</v>
      </c>
      <c r="D18" s="10">
        <v>1.6200399999999999</v>
      </c>
      <c r="E18" s="10">
        <f t="shared" ref="E18:E26" si="0">(D18-1)/C18</f>
        <v>1.7048116579598569E-2</v>
      </c>
      <c r="F18" s="10">
        <f t="shared" ref="F18:F26" si="1">1/C18</f>
        <v>2.7495188342040146E-2</v>
      </c>
      <c r="G18" s="9">
        <f t="shared" ref="G18:G26" si="2">E18/D18</f>
        <v>1.0523268919038153E-2</v>
      </c>
    </row>
    <row r="19" spans="2:7" x14ac:dyDescent="0.4">
      <c r="B19" s="7" t="s">
        <v>18</v>
      </c>
      <c r="C19" s="3">
        <v>42.58</v>
      </c>
      <c r="D19" s="10">
        <v>1.5730900000000001</v>
      </c>
      <c r="E19" s="10">
        <f t="shared" si="0"/>
        <v>1.3459135744480979E-2</v>
      </c>
      <c r="F19" s="10">
        <f t="shared" si="1"/>
        <v>2.3485204321277597E-2</v>
      </c>
      <c r="G19" s="9">
        <f t="shared" si="2"/>
        <v>8.555858688619836E-3</v>
      </c>
    </row>
    <row r="20" spans="2:7" x14ac:dyDescent="0.4">
      <c r="B20" s="7" t="s">
        <v>19</v>
      </c>
      <c r="C20" s="3">
        <v>47.11</v>
      </c>
      <c r="D20" s="10">
        <v>1.6700299999999999</v>
      </c>
      <c r="E20" s="10">
        <f t="shared" si="0"/>
        <v>1.4222670345998724E-2</v>
      </c>
      <c r="F20" s="10">
        <f t="shared" si="1"/>
        <v>2.1226915729144556E-2</v>
      </c>
      <c r="G20" s="9">
        <f t="shared" si="2"/>
        <v>8.5164160799498963E-3</v>
      </c>
    </row>
    <row r="21" spans="2:7" x14ac:dyDescent="0.4">
      <c r="B21" s="7" t="s">
        <v>20</v>
      </c>
      <c r="C21" s="3">
        <v>57.55</v>
      </c>
      <c r="D21" s="10">
        <v>1.5725</v>
      </c>
      <c r="E21" s="10">
        <f t="shared" si="0"/>
        <v>9.9478714161598623E-3</v>
      </c>
      <c r="F21" s="10">
        <f t="shared" si="1"/>
        <v>1.7376194613379671E-2</v>
      </c>
      <c r="G21" s="9">
        <f t="shared" si="2"/>
        <v>6.3261503441398173E-3</v>
      </c>
    </row>
    <row r="22" spans="2:7" x14ac:dyDescent="0.4">
      <c r="B22" s="7" t="s">
        <v>21</v>
      </c>
      <c r="C22" s="3">
        <v>60.33</v>
      </c>
      <c r="D22" s="10">
        <v>1.6204099999999999</v>
      </c>
      <c r="E22" s="10">
        <f t="shared" si="0"/>
        <v>1.0283606829106579E-2</v>
      </c>
      <c r="F22" s="10">
        <f t="shared" si="1"/>
        <v>1.6575501408917621E-2</v>
      </c>
      <c r="G22" s="9">
        <f t="shared" si="2"/>
        <v>6.3462992879003335E-3</v>
      </c>
    </row>
    <row r="23" spans="2:7" x14ac:dyDescent="0.4">
      <c r="B23" s="7" t="s">
        <v>22</v>
      </c>
      <c r="C23" s="3">
        <v>64.17</v>
      </c>
      <c r="D23" s="10">
        <v>1.5167999999999999</v>
      </c>
      <c r="E23" s="10">
        <f t="shared" si="0"/>
        <v>8.0536076047997493E-3</v>
      </c>
      <c r="F23" s="10">
        <f t="shared" si="1"/>
        <v>1.5583606046439146E-2</v>
      </c>
      <c r="G23" s="9">
        <f t="shared" si="2"/>
        <v>5.3096041698310588E-3</v>
      </c>
    </row>
    <row r="24" spans="2:7" x14ac:dyDescent="0.4">
      <c r="B24" s="7" t="s">
        <v>23</v>
      </c>
      <c r="C24" s="3">
        <v>49.68</v>
      </c>
      <c r="D24" s="10">
        <v>1.55115</v>
      </c>
      <c r="E24" s="10">
        <f t="shared" si="0"/>
        <v>1.1094001610305959E-2</v>
      </c>
      <c r="F24" s="10">
        <f t="shared" si="1"/>
        <v>2.0128824476650563E-2</v>
      </c>
      <c r="G24" s="9">
        <f t="shared" si="2"/>
        <v>7.1521139865944362E-3</v>
      </c>
    </row>
    <row r="25" spans="2:7" x14ac:dyDescent="0.4">
      <c r="B25" s="7" t="s">
        <v>24</v>
      </c>
      <c r="C25" s="3">
        <v>44.77</v>
      </c>
      <c r="D25" s="10">
        <v>1.744</v>
      </c>
      <c r="E25" s="10">
        <f t="shared" si="0"/>
        <v>1.6618271163725707E-2</v>
      </c>
      <c r="F25" s="10">
        <f t="shared" si="1"/>
        <v>2.2336385972749607E-2</v>
      </c>
      <c r="G25" s="9">
        <f t="shared" si="2"/>
        <v>9.5288252085583176E-3</v>
      </c>
    </row>
    <row r="26" spans="2:7" x14ac:dyDescent="0.4">
      <c r="B26" s="8" t="s">
        <v>25</v>
      </c>
      <c r="C26" s="2">
        <v>50.41</v>
      </c>
      <c r="D26" s="11">
        <v>1.72</v>
      </c>
      <c r="E26" s="11">
        <f t="shared" si="0"/>
        <v>1.4282880380876811E-2</v>
      </c>
      <c r="F26" s="11">
        <f t="shared" si="1"/>
        <v>1.9837333862328905E-2</v>
      </c>
      <c r="G26" s="9">
        <f t="shared" si="2"/>
        <v>8.3040002214400058E-3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D9BE-B2A6-49F2-9B62-DBE34E578260}">
  <dimension ref="A4:P29"/>
  <sheetViews>
    <sheetView tabSelected="1" zoomScale="82" zoomScaleNormal="82" workbookViewId="0">
      <selection activeCell="G18" sqref="G18"/>
    </sheetView>
  </sheetViews>
  <sheetFormatPr defaultRowHeight="18.75" x14ac:dyDescent="0.4"/>
  <sheetData>
    <row r="4" spans="1:16" x14ac:dyDescent="0.4">
      <c r="A4" s="3"/>
      <c r="B4" s="2">
        <v>1</v>
      </c>
      <c r="C4" s="2">
        <v>2</v>
      </c>
      <c r="D4" s="12">
        <v>3</v>
      </c>
      <c r="E4" s="2">
        <v>4</v>
      </c>
      <c r="F4" s="2">
        <v>5</v>
      </c>
      <c r="G4" s="2">
        <v>6</v>
      </c>
      <c r="H4" s="2">
        <v>7</v>
      </c>
      <c r="I4" s="12">
        <v>8</v>
      </c>
      <c r="J4" s="2">
        <v>9</v>
      </c>
      <c r="K4" s="2">
        <v>10</v>
      </c>
      <c r="L4" s="12">
        <v>11</v>
      </c>
      <c r="M4" s="2">
        <v>12</v>
      </c>
      <c r="N4" s="2">
        <v>13</v>
      </c>
      <c r="O4" s="2">
        <v>14</v>
      </c>
      <c r="P4" s="2">
        <v>15</v>
      </c>
    </row>
    <row r="5" spans="1:16" x14ac:dyDescent="0.4">
      <c r="A5" s="3" t="s">
        <v>34</v>
      </c>
      <c r="B5" s="3">
        <v>1.74</v>
      </c>
      <c r="C5" s="3">
        <v>1.8</v>
      </c>
      <c r="D5" s="13">
        <v>1.7</v>
      </c>
      <c r="E5" s="3">
        <v>1.5</v>
      </c>
      <c r="F5" s="3">
        <v>1.5</v>
      </c>
      <c r="G5" s="3">
        <v>1.6</v>
      </c>
      <c r="H5" s="3">
        <v>1.6</v>
      </c>
      <c r="I5" s="13">
        <v>1.5</v>
      </c>
      <c r="J5" s="3">
        <v>1.5</v>
      </c>
      <c r="K5" s="3">
        <v>1.6</v>
      </c>
      <c r="L5" s="13">
        <v>1.7</v>
      </c>
      <c r="M5" s="3">
        <v>1.5</v>
      </c>
      <c r="N5" s="3">
        <v>1.5</v>
      </c>
      <c r="O5" s="3">
        <v>1.5</v>
      </c>
      <c r="P5" s="3">
        <v>1.5</v>
      </c>
    </row>
    <row r="6" spans="1:16" x14ac:dyDescent="0.4">
      <c r="A6" s="3" t="s">
        <v>35</v>
      </c>
      <c r="B6" s="3">
        <v>1.016</v>
      </c>
      <c r="C6" s="3">
        <v>1.0049999999999999</v>
      </c>
      <c r="D6" s="13">
        <v>1.016</v>
      </c>
      <c r="E6" s="3">
        <v>1.0129999999999999</v>
      </c>
      <c r="F6" s="3">
        <v>1.004</v>
      </c>
      <c r="G6" s="3">
        <v>1.0129999999999999</v>
      </c>
      <c r="H6" s="3">
        <v>1.0049999999999999</v>
      </c>
      <c r="I6" s="13">
        <v>1.006</v>
      </c>
      <c r="J6" s="3">
        <v>1.004</v>
      </c>
      <c r="K6" s="3">
        <v>1.006</v>
      </c>
      <c r="L6" s="13">
        <v>1.006</v>
      </c>
      <c r="M6" s="3">
        <v>1.004</v>
      </c>
      <c r="N6" s="3">
        <v>1.006</v>
      </c>
      <c r="O6" s="3">
        <v>1.006</v>
      </c>
      <c r="P6" s="3">
        <v>1.004</v>
      </c>
    </row>
    <row r="8" spans="1:16" x14ac:dyDescent="0.4">
      <c r="A8" s="3" t="s">
        <v>36</v>
      </c>
      <c r="B8" s="14">
        <f>(2*B5+3*B5*$B$18-3)/(3*B5*$B$18-B5)</f>
        <v>1.0172413793103448</v>
      </c>
      <c r="C8" s="14">
        <f t="shared" ref="C8:P8" si="0">(2*C5+3*C5*$B$18-3)/(3*C5*$B$18-C5)</f>
        <v>1.0180180180180181</v>
      </c>
      <c r="D8" s="14">
        <f t="shared" si="0"/>
        <v>1.0166931637519872</v>
      </c>
      <c r="E8" s="14">
        <f t="shared" si="0"/>
        <v>1.0135135135135136</v>
      </c>
      <c r="F8" s="14">
        <f t="shared" si="0"/>
        <v>1.0135135135135136</v>
      </c>
      <c r="G8" s="14">
        <f t="shared" si="0"/>
        <v>1.0152027027027026</v>
      </c>
      <c r="H8" s="14">
        <f t="shared" si="0"/>
        <v>1.0152027027027026</v>
      </c>
      <c r="I8" s="14">
        <f t="shared" si="0"/>
        <v>1.0135135135135136</v>
      </c>
      <c r="J8" s="14">
        <f t="shared" si="0"/>
        <v>1.0135135135135136</v>
      </c>
      <c r="K8" s="14">
        <f t="shared" si="0"/>
        <v>1.0152027027027026</v>
      </c>
      <c r="L8" s="14">
        <f t="shared" si="0"/>
        <v>1.0166931637519872</v>
      </c>
      <c r="M8" s="14">
        <f t="shared" si="0"/>
        <v>1.0135135135135136</v>
      </c>
      <c r="N8" s="14">
        <f t="shared" si="0"/>
        <v>1.0135135135135136</v>
      </c>
      <c r="O8" s="14">
        <f t="shared" si="0"/>
        <v>1.0135135135135136</v>
      </c>
      <c r="P8" s="14">
        <f t="shared" si="0"/>
        <v>1.0135135135135136</v>
      </c>
    </row>
    <row r="9" spans="1:16" x14ac:dyDescent="0.4">
      <c r="A9" s="3" t="s">
        <v>37</v>
      </c>
      <c r="B9" s="14">
        <f>(2*B5+3*B5*$B$17-3)/(3*B5*$B$17-B5)</f>
        <v>1.0047429816690168</v>
      </c>
      <c r="C9" s="14">
        <f t="shared" ref="C9:P9" si="1">(2*C5+3*C5*$B$17-3)/(3*C5*$B$17-C5)</f>
        <v>1.0049566294919456</v>
      </c>
      <c r="D9" s="14">
        <f t="shared" si="1"/>
        <v>1.004592171441067</v>
      </c>
      <c r="E9" s="14">
        <f t="shared" si="1"/>
        <v>1.003717472118959</v>
      </c>
      <c r="F9" s="14">
        <f t="shared" si="1"/>
        <v>1.003717472118959</v>
      </c>
      <c r="G9" s="14">
        <f t="shared" si="1"/>
        <v>1.0041821561338291</v>
      </c>
      <c r="H9" s="14">
        <f t="shared" si="1"/>
        <v>1.0041821561338291</v>
      </c>
      <c r="I9" s="14">
        <f t="shared" si="1"/>
        <v>1.003717472118959</v>
      </c>
      <c r="J9" s="14">
        <f t="shared" si="1"/>
        <v>1.003717472118959</v>
      </c>
      <c r="K9" s="14">
        <f t="shared" si="1"/>
        <v>1.0041821561338291</v>
      </c>
      <c r="L9" s="14">
        <f t="shared" si="1"/>
        <v>1.004592171441067</v>
      </c>
      <c r="M9" s="14">
        <f t="shared" si="1"/>
        <v>1.003717472118959</v>
      </c>
      <c r="N9" s="14">
        <f t="shared" si="1"/>
        <v>1.003717472118959</v>
      </c>
      <c r="O9" s="14">
        <f t="shared" si="1"/>
        <v>1.003717472118959</v>
      </c>
      <c r="P9" s="14">
        <f t="shared" si="1"/>
        <v>1.003717472118959</v>
      </c>
    </row>
    <row r="11" spans="1:16" x14ac:dyDescent="0.4">
      <c r="A11" s="3" t="s">
        <v>41</v>
      </c>
      <c r="B11" s="3">
        <f>B5</f>
        <v>1.74</v>
      </c>
      <c r="C11" s="3">
        <f>C5</f>
        <v>1.8</v>
      </c>
      <c r="D11" s="3">
        <f>D5</f>
        <v>1.7</v>
      </c>
      <c r="E11" s="3">
        <f>E5</f>
        <v>1.5</v>
      </c>
      <c r="F11" s="3">
        <f>F5</f>
        <v>1.5</v>
      </c>
      <c r="G11" s="3">
        <f>G5</f>
        <v>1.6</v>
      </c>
      <c r="H11" s="3">
        <f>H5</f>
        <v>1.6</v>
      </c>
      <c r="I11" s="3">
        <f>I5</f>
        <v>1.5</v>
      </c>
      <c r="J11" s="3">
        <f>J5</f>
        <v>1.5</v>
      </c>
      <c r="K11" s="3">
        <f>K5</f>
        <v>1.6</v>
      </c>
      <c r="L11" s="3">
        <f>L5</f>
        <v>1.7</v>
      </c>
      <c r="M11" s="3">
        <f>M5</f>
        <v>1.5</v>
      </c>
      <c r="N11" s="3">
        <f>N5</f>
        <v>1.5</v>
      </c>
      <c r="O11" s="3">
        <f>O5</f>
        <v>1.5</v>
      </c>
      <c r="P11" s="3">
        <f>P5</f>
        <v>1.5</v>
      </c>
    </row>
    <row r="12" spans="1:16" x14ac:dyDescent="0.4">
      <c r="A12" s="3" t="s">
        <v>40</v>
      </c>
      <c r="B12" s="3">
        <f>B5*B6</f>
        <v>1.7678400000000001</v>
      </c>
      <c r="C12" s="3">
        <f>C5*C6</f>
        <v>1.8089999999999999</v>
      </c>
      <c r="D12" s="3">
        <f>D5*D6</f>
        <v>1.7272000000000001</v>
      </c>
      <c r="E12" s="3">
        <f>E5*E6</f>
        <v>1.5194999999999999</v>
      </c>
      <c r="F12" s="3">
        <f>F5*F6</f>
        <v>1.506</v>
      </c>
      <c r="G12" s="3">
        <f>G5*G6</f>
        <v>1.6208</v>
      </c>
      <c r="H12" s="3">
        <f>H5*H6</f>
        <v>1.6079999999999999</v>
      </c>
      <c r="I12" s="3">
        <f>I5*I6</f>
        <v>1.5089999999999999</v>
      </c>
      <c r="J12" s="3">
        <f>J5*J6</f>
        <v>1.506</v>
      </c>
      <c r="K12" s="3">
        <f>K5*K6</f>
        <v>1.6096000000000001</v>
      </c>
      <c r="L12" s="3">
        <f>L5*L6</f>
        <v>1.7101999999999999</v>
      </c>
      <c r="M12" s="3">
        <f>M5*M6</f>
        <v>1.506</v>
      </c>
      <c r="N12" s="3">
        <f>N5*N6</f>
        <v>1.5089999999999999</v>
      </c>
      <c r="O12" s="3">
        <f>O5*O6</f>
        <v>1.5089999999999999</v>
      </c>
      <c r="P12" s="3">
        <f>P5*P6</f>
        <v>1.506</v>
      </c>
    </row>
    <row r="13" spans="1:16" x14ac:dyDescent="0.4">
      <c r="A13" s="3" t="s">
        <v>29</v>
      </c>
      <c r="B13" s="3">
        <f>B12-B11</f>
        <v>2.7840000000000087E-2</v>
      </c>
      <c r="C13" s="3">
        <f t="shared" ref="C13:P13" si="2">C12-C11</f>
        <v>8.999999999999897E-3</v>
      </c>
      <c r="D13" s="3">
        <f t="shared" si="2"/>
        <v>2.7200000000000113E-2</v>
      </c>
      <c r="E13" s="3">
        <f t="shared" si="2"/>
        <v>1.9499999999999851E-2</v>
      </c>
      <c r="F13" s="3">
        <f t="shared" si="2"/>
        <v>6.0000000000000053E-3</v>
      </c>
      <c r="G13" s="3">
        <f t="shared" si="2"/>
        <v>2.079999999999993E-2</v>
      </c>
      <c r="H13" s="3">
        <f t="shared" si="2"/>
        <v>7.9999999999997851E-3</v>
      </c>
      <c r="I13" s="3">
        <f t="shared" si="2"/>
        <v>8.999999999999897E-3</v>
      </c>
      <c r="J13" s="3">
        <f t="shared" si="2"/>
        <v>6.0000000000000053E-3</v>
      </c>
      <c r="K13" s="3">
        <f t="shared" si="2"/>
        <v>9.6000000000000529E-3</v>
      </c>
      <c r="L13" s="3">
        <f t="shared" si="2"/>
        <v>1.0199999999999987E-2</v>
      </c>
      <c r="M13" s="3">
        <f t="shared" si="2"/>
        <v>6.0000000000000053E-3</v>
      </c>
      <c r="N13" s="3">
        <f t="shared" si="2"/>
        <v>8.999999999999897E-3</v>
      </c>
      <c r="O13" s="3">
        <f t="shared" si="2"/>
        <v>8.999999999999897E-3</v>
      </c>
      <c r="P13" s="3">
        <f t="shared" si="2"/>
        <v>6.0000000000000053E-3</v>
      </c>
    </row>
    <row r="14" spans="1:16" x14ac:dyDescent="0.4">
      <c r="A14" s="3" t="s">
        <v>3</v>
      </c>
      <c r="B14" s="3">
        <f>(B11*2+B12)/3</f>
        <v>1.7492799999999999</v>
      </c>
      <c r="C14" s="3">
        <f t="shared" ref="C14:P14" si="3">(C11*2+C12)/3</f>
        <v>1.8029999999999999</v>
      </c>
      <c r="D14" s="3">
        <f t="shared" si="3"/>
        <v>1.7090666666666667</v>
      </c>
      <c r="E14" s="3">
        <f t="shared" si="3"/>
        <v>1.5065</v>
      </c>
      <c r="F14" s="3">
        <f t="shared" si="3"/>
        <v>1.502</v>
      </c>
      <c r="G14" s="3">
        <f t="shared" si="3"/>
        <v>1.6069333333333333</v>
      </c>
      <c r="H14" s="3">
        <f t="shared" si="3"/>
        <v>1.6026666666666667</v>
      </c>
      <c r="I14" s="3">
        <f t="shared" si="3"/>
        <v>1.5030000000000001</v>
      </c>
      <c r="J14" s="3">
        <f t="shared" si="3"/>
        <v>1.502</v>
      </c>
      <c r="K14" s="3">
        <f t="shared" si="3"/>
        <v>1.6032000000000002</v>
      </c>
      <c r="L14" s="3">
        <f t="shared" si="3"/>
        <v>1.7034</v>
      </c>
      <c r="M14" s="3">
        <f t="shared" si="3"/>
        <v>1.502</v>
      </c>
      <c r="N14" s="3">
        <f t="shared" si="3"/>
        <v>1.5030000000000001</v>
      </c>
      <c r="O14" s="3">
        <f t="shared" si="3"/>
        <v>1.5030000000000001</v>
      </c>
      <c r="P14" s="3">
        <f t="shared" si="3"/>
        <v>1.502</v>
      </c>
    </row>
    <row r="15" spans="1:16" x14ac:dyDescent="0.4">
      <c r="A15" s="3" t="s">
        <v>10</v>
      </c>
      <c r="B15" s="3">
        <f>(B14-1)/B13</f>
        <v>26.913793103448189</v>
      </c>
      <c r="C15" s="3">
        <f t="shared" ref="C15:P15" si="4">(C14-1)/C13</f>
        <v>89.222222222223238</v>
      </c>
      <c r="D15" s="3">
        <f t="shared" si="4"/>
        <v>26.068627450980287</v>
      </c>
      <c r="E15" s="3">
        <f t="shared" si="4"/>
        <v>25.97435897435917</v>
      </c>
      <c r="F15" s="3">
        <f t="shared" si="4"/>
        <v>83.666666666666586</v>
      </c>
      <c r="G15" s="3">
        <f t="shared" si="4"/>
        <v>29.179487179487278</v>
      </c>
      <c r="H15" s="3">
        <f t="shared" si="4"/>
        <v>75.333333333335361</v>
      </c>
      <c r="I15" s="3">
        <f t="shared" si="4"/>
        <v>55.888888888889539</v>
      </c>
      <c r="J15" s="3">
        <f t="shared" si="4"/>
        <v>83.666666666666586</v>
      </c>
      <c r="K15" s="3">
        <f t="shared" si="4"/>
        <v>62.833333333333009</v>
      </c>
      <c r="L15" s="3">
        <f t="shared" si="4"/>
        <v>68.960784313725583</v>
      </c>
      <c r="M15" s="3">
        <f t="shared" si="4"/>
        <v>83.666666666666586</v>
      </c>
      <c r="N15" s="3">
        <f t="shared" si="4"/>
        <v>55.888888888889539</v>
      </c>
      <c r="O15" s="3">
        <f t="shared" si="4"/>
        <v>55.888888888889539</v>
      </c>
      <c r="P15" s="3">
        <f t="shared" si="4"/>
        <v>83.666666666666586</v>
      </c>
    </row>
    <row r="16" spans="1:16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4">
      <c r="A17" s="3" t="s">
        <v>38</v>
      </c>
      <c r="B17" s="3">
        <v>90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4">
      <c r="A18" s="3" t="s">
        <v>39</v>
      </c>
      <c r="B18" s="3">
        <v>25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</sheetData>
  <phoneticPr fontId="1"/>
  <conditionalFormatting sqref="B15:P15">
    <cfRule type="cellIs" dxfId="0" priority="2" operator="lessThan">
      <formula>25</formula>
    </cfRule>
    <cfRule type="cellIs" dxfId="1" priority="1" operator="greaterThan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小鹿哲雅</dc:creator>
  <cp:lastModifiedBy>哲雅 小鹿</cp:lastModifiedBy>
  <dcterms:created xsi:type="dcterms:W3CDTF">2021-08-02T10:42:32Z</dcterms:created>
  <dcterms:modified xsi:type="dcterms:W3CDTF">2021-08-02T13:58:32Z</dcterms:modified>
</cp:coreProperties>
</file>