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 Barbosa\Documents\GITHUB\OCGModel\database\"/>
    </mc:Choice>
  </mc:AlternateContent>
  <xr:revisionPtr revIDLastSave="0" documentId="13_ncr:1_{1AF92C85-9D75-496C-BC88-D510102B703F}" xr6:coauthVersionLast="37" xr6:coauthVersionMax="37" xr10:uidLastSave="{00000000-0000-0000-0000-000000000000}"/>
  <bookViews>
    <workbookView xWindow="7778" yWindow="0" windowWidth="29783" windowHeight="13680" xr2:uid="{092E4145-D123-4A76-A88A-DBE561F53C6C}"/>
  </bookViews>
  <sheets>
    <sheet name="Summary" sheetId="7" r:id="rId1"/>
    <sheet name="Data" sheetId="1" r:id="rId2"/>
    <sheet name="Notes" sheetId="3" r:id="rId3"/>
    <sheet name="References" sheetId="2" r:id="rId4"/>
    <sheet name="Timeseries" sheetId="8" r:id="rId5"/>
  </sheets>
  <definedNames>
    <definedName name="_xlcn.WorksheetConnection_Mappe3Tabelle1" hidden="1">Tabelle1</definedName>
    <definedName name="_xlcn.WorksheetConnection_Mappe3Tabelle2" hidden="1">Tabelle2[]</definedName>
    <definedName name="_xlcn.WorksheetConnection_Tabelle1AJ" hidden="1">Data!$B:$L</definedName>
  </definedNames>
  <calcPr calcId="179021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A:$J"/>
          <x15:modelTable id="Tabelle2" name="Tabelle2" connection="WorksheetConnection_Mappe3!Tabelle2"/>
          <x15:modelTable id="Tabelle1" name="Tabelle1" connection="WorksheetConnection_Mappe3!Tabelle1"/>
        </x15:modelTables>
      </x15:dataModel>
    </ext>
  </extLst>
</workbook>
</file>

<file path=xl/calcChain.xml><?xml version="1.0" encoding="utf-8"?>
<calcChain xmlns="http://schemas.openxmlformats.org/spreadsheetml/2006/main">
  <c r="L266" i="1" l="1"/>
  <c r="H407" i="1" l="1"/>
  <c r="L383" i="1"/>
  <c r="L395" i="1"/>
  <c r="L394" i="1"/>
  <c r="L393" i="1"/>
  <c r="H399" i="1"/>
  <c r="L391" i="1"/>
  <c r="H390" i="1"/>
  <c r="H382" i="1"/>
  <c r="H369" i="1"/>
  <c r="L352" i="1"/>
  <c r="L365" i="1"/>
  <c r="H356" i="1"/>
  <c r="L341" i="1"/>
  <c r="L320" i="1"/>
  <c r="L319" i="1"/>
  <c r="L318" i="1"/>
  <c r="H320" i="1"/>
  <c r="H319" i="1"/>
  <c r="H318" i="1"/>
  <c r="L316" i="1"/>
  <c r="L330" i="1"/>
  <c r="L306" i="1"/>
  <c r="H306" i="1"/>
  <c r="L305" i="1"/>
  <c r="H305" i="1"/>
  <c r="L304" i="1"/>
  <c r="H304" i="1"/>
  <c r="L285" i="1"/>
  <c r="L274" i="1"/>
  <c r="L292" i="1"/>
  <c r="L290" i="1"/>
  <c r="L291" i="1"/>
  <c r="H290" i="1"/>
  <c r="H291" i="1"/>
  <c r="H292" i="1"/>
  <c r="H343" i="1"/>
  <c r="H332" i="1"/>
  <c r="H321" i="1"/>
  <c r="H307" i="1"/>
  <c r="H293" i="1"/>
  <c r="L270" i="1" l="1"/>
  <c r="H276" i="1"/>
  <c r="H265" i="1"/>
  <c r="H258" i="1"/>
  <c r="L241" i="1"/>
  <c r="L240" i="1"/>
  <c r="L239" i="1"/>
  <c r="L238" i="1"/>
  <c r="L237" i="1"/>
  <c r="H251" i="1"/>
  <c r="H244" i="1"/>
  <c r="H242" i="1"/>
  <c r="H235" i="1"/>
  <c r="H225" i="1"/>
  <c r="L215" i="1"/>
  <c r="L217" i="1"/>
  <c r="L216" i="1"/>
  <c r="L214" i="1"/>
  <c r="L213" i="1"/>
  <c r="H218" i="1"/>
  <c r="L201" i="1"/>
  <c r="L194" i="1"/>
  <c r="L196" i="1"/>
  <c r="L195" i="1"/>
  <c r="H206" i="1"/>
  <c r="H180" i="1"/>
  <c r="H172" i="1"/>
  <c r="H163" i="1"/>
  <c r="H155" i="1"/>
  <c r="H143" i="1"/>
  <c r="H131" i="1"/>
  <c r="H119" i="1"/>
  <c r="H107" i="1"/>
  <c r="H93" i="1"/>
  <c r="H87" i="1"/>
  <c r="H81" i="1"/>
  <c r="H75" i="1"/>
  <c r="H69" i="1"/>
  <c r="H63" i="1"/>
  <c r="H57" i="1"/>
  <c r="H51" i="1"/>
  <c r="H49" i="1"/>
  <c r="H40" i="1"/>
  <c r="H34" i="1"/>
  <c r="H28" i="1"/>
  <c r="H22" i="1"/>
  <c r="H16" i="1"/>
  <c r="H10" i="1"/>
  <c r="H189" i="1"/>
  <c r="H196" i="1"/>
  <c r="H195" i="1"/>
  <c r="H194" i="1"/>
  <c r="H190" i="1"/>
  <c r="H186" i="1"/>
  <c r="L102" i="1"/>
  <c r="L101" i="1"/>
  <c r="L105" i="1"/>
  <c r="L104" i="1"/>
  <c r="L103" i="1"/>
  <c r="L160" i="1"/>
  <c r="L179" i="1"/>
  <c r="L178" i="1"/>
  <c r="L162" i="1"/>
  <c r="L161" i="1"/>
  <c r="L177" i="1"/>
  <c r="H178" i="1" l="1"/>
  <c r="H179" i="1"/>
  <c r="H173" i="1" l="1"/>
  <c r="H162" i="1" l="1"/>
  <c r="H161" i="1"/>
  <c r="H169" i="1"/>
  <c r="H156" i="1"/>
  <c r="L153" i="1"/>
  <c r="L150" i="1"/>
  <c r="L141" i="1"/>
  <c r="L129" i="1"/>
  <c r="L117" i="1"/>
  <c r="L126" i="1"/>
  <c r="L45" i="1"/>
  <c r="L44" i="1"/>
  <c r="L43" i="1"/>
  <c r="H2" i="1" l="1"/>
  <c r="H11" i="1"/>
  <c r="L401" i="1" l="1"/>
  <c r="L409" i="1"/>
  <c r="L411" i="1"/>
  <c r="L412" i="1"/>
  <c r="L410" i="1"/>
  <c r="L404" i="1"/>
  <c r="L403" i="1"/>
  <c r="L402" i="1"/>
  <c r="H414" i="1"/>
  <c r="H413" i="1"/>
  <c r="H412" i="1"/>
  <c r="H411" i="1"/>
  <c r="H410" i="1"/>
  <c r="H409" i="1"/>
  <c r="H408" i="1"/>
  <c r="H398" i="1"/>
  <c r="L397" i="1"/>
  <c r="H397" i="1"/>
  <c r="L396" i="1"/>
  <c r="H396" i="1"/>
  <c r="H395" i="1"/>
  <c r="H394" i="1"/>
  <c r="H393" i="1"/>
  <c r="H392" i="1"/>
  <c r="H391" i="1"/>
  <c r="L386" i="1"/>
  <c r="L385" i="1"/>
  <c r="H381" i="1"/>
  <c r="H380" i="1"/>
  <c r="L379" i="1"/>
  <c r="H379" i="1"/>
  <c r="L378" i="1"/>
  <c r="H378" i="1"/>
  <c r="H377" i="1"/>
  <c r="H376" i="1"/>
  <c r="H375" i="1"/>
  <c r="H372" i="1"/>
  <c r="H371" i="1"/>
  <c r="H370" i="1"/>
  <c r="H368" i="1"/>
  <c r="L355" i="1"/>
  <c r="H355" i="1"/>
  <c r="H367" i="1"/>
  <c r="L366" i="1"/>
  <c r="H366" i="1"/>
  <c r="H365" i="1"/>
  <c r="H364" i="1"/>
  <c r="H363" i="1"/>
  <c r="H362" i="1"/>
  <c r="H359" i="1"/>
  <c r="H358" i="1"/>
  <c r="H357" i="1"/>
  <c r="L353" i="1"/>
  <c r="H349" i="1"/>
  <c r="L346" i="1"/>
  <c r="L342" i="1"/>
  <c r="H342" i="1"/>
  <c r="H341" i="1"/>
  <c r="L340" i="1"/>
  <c r="H340" i="1"/>
  <c r="H339" i="1"/>
  <c r="H338" i="1"/>
  <c r="L337" i="1"/>
  <c r="H333" i="1"/>
  <c r="H328" i="1"/>
  <c r="H329" i="1"/>
  <c r="L329" i="1"/>
  <c r="H330" i="1"/>
  <c r="L331" i="1"/>
  <c r="H331" i="1"/>
  <c r="L327" i="1"/>
  <c r="H327" i="1"/>
  <c r="L326" i="1"/>
  <c r="L325" i="1"/>
  <c r="L324" i="1"/>
  <c r="L323" i="1"/>
  <c r="L322" i="1"/>
  <c r="H322" i="1"/>
  <c r="L309" i="1"/>
  <c r="L308" i="1"/>
  <c r="L317" i="1"/>
  <c r="H317" i="1"/>
  <c r="H316" i="1"/>
  <c r="L315" i="1"/>
  <c r="H315" i="1"/>
  <c r="H314" i="1"/>
  <c r="L313" i="1"/>
  <c r="H313" i="1"/>
  <c r="L312" i="1"/>
  <c r="L311" i="1"/>
  <c r="L310" i="1"/>
  <c r="H308" i="1"/>
  <c r="L303" i="1"/>
  <c r="H303" i="1"/>
  <c r="H302" i="1"/>
  <c r="L301" i="1"/>
  <c r="H301" i="1"/>
  <c r="H300" i="1"/>
  <c r="L299" i="1"/>
  <c r="H299" i="1"/>
  <c r="L298" i="1"/>
  <c r="L297" i="1"/>
  <c r="L296" i="1"/>
  <c r="H294" i="1"/>
  <c r="L286" i="1"/>
  <c r="H286" i="1"/>
  <c r="H285" i="1"/>
  <c r="L284" i="1"/>
  <c r="H284" i="1"/>
  <c r="H283" i="1"/>
  <c r="L282" i="1"/>
  <c r="H282" i="1"/>
  <c r="L281" i="1"/>
  <c r="L280" i="1"/>
  <c r="L279" i="1"/>
  <c r="H277" i="1"/>
  <c r="L275" i="1"/>
  <c r="L273" i="1"/>
  <c r="L259" i="1"/>
  <c r="L264" i="1"/>
  <c r="L262" i="1"/>
  <c r="L268" i="1"/>
  <c r="L271" i="1"/>
  <c r="L269" i="1"/>
  <c r="L263" i="1"/>
  <c r="H271" i="1"/>
  <c r="L27" i="1" l="1"/>
  <c r="L26" i="1"/>
  <c r="H264" i="1" l="1"/>
  <c r="L257" i="1"/>
  <c r="H257" i="1"/>
  <c r="L256" i="1"/>
  <c r="L255" i="1"/>
  <c r="L254" i="1"/>
  <c r="L253" i="1"/>
  <c r="L252" i="1"/>
  <c r="L250" i="1"/>
  <c r="L249" i="1"/>
  <c r="L248" i="1"/>
  <c r="L247" i="1"/>
  <c r="L246" i="1"/>
  <c r="L245" i="1"/>
  <c r="H243" i="1"/>
  <c r="L236" i="1"/>
  <c r="L234" i="1"/>
  <c r="L233" i="1"/>
  <c r="H231" i="1"/>
  <c r="H230" i="1"/>
  <c r="H229" i="1"/>
  <c r="H228" i="1"/>
  <c r="H227" i="1"/>
  <c r="H226" i="1"/>
  <c r="L221" i="1"/>
  <c r="L219" i="1"/>
  <c r="L210" i="1"/>
  <c r="H217" i="1"/>
  <c r="H216" i="1"/>
  <c r="H215" i="1"/>
  <c r="H214" i="1"/>
  <c r="H213" i="1"/>
  <c r="H212" i="1"/>
  <c r="H211" i="1"/>
  <c r="H210" i="1"/>
  <c r="H209" i="1"/>
  <c r="H208" i="1"/>
  <c r="H207" i="1"/>
  <c r="L193" i="1"/>
  <c r="L192" i="1"/>
  <c r="H205" i="1"/>
  <c r="H204" i="1"/>
  <c r="H203" i="1"/>
  <c r="H193" i="1"/>
  <c r="H192" i="1"/>
  <c r="H191" i="1"/>
  <c r="H202" i="1"/>
  <c r="H201" i="1"/>
  <c r="H200" i="1"/>
  <c r="H199" i="1"/>
  <c r="H198" i="1"/>
  <c r="L176" i="1"/>
  <c r="L175" i="1"/>
  <c r="L184" i="1"/>
  <c r="H188" i="1"/>
  <c r="H187" i="1"/>
  <c r="H177" i="1"/>
  <c r="H176" i="1"/>
  <c r="H175" i="1"/>
  <c r="H174" i="1"/>
  <c r="H185" i="1"/>
  <c r="H184" i="1"/>
  <c r="H183" i="1"/>
  <c r="H182" i="1"/>
  <c r="H181" i="1"/>
  <c r="L159" i="1"/>
  <c r="L158" i="1"/>
  <c r="H170" i="1"/>
  <c r="H160" i="1"/>
  <c r="H159" i="1"/>
  <c r="H158" i="1"/>
  <c r="H157" i="1"/>
  <c r="L167" i="1"/>
  <c r="L154" i="1"/>
  <c r="L152" i="1"/>
  <c r="L151" i="1"/>
  <c r="H154" i="1"/>
  <c r="H153" i="1"/>
  <c r="H152" i="1"/>
  <c r="H151" i="1"/>
  <c r="H150" i="1"/>
  <c r="L142" i="1"/>
  <c r="L140" i="1"/>
  <c r="L139" i="1"/>
  <c r="L128" i="1"/>
  <c r="L127" i="1"/>
  <c r="L114" i="1"/>
  <c r="H130" i="1"/>
  <c r="H129" i="1"/>
  <c r="H128" i="1"/>
  <c r="H127" i="1"/>
  <c r="H126" i="1"/>
  <c r="H125" i="1"/>
  <c r="H124" i="1"/>
  <c r="H123" i="1"/>
  <c r="H122" i="1"/>
  <c r="H121" i="1"/>
  <c r="H120" i="1"/>
  <c r="L116" i="1"/>
  <c r="L115" i="1"/>
  <c r="H118" i="1"/>
  <c r="H117" i="1"/>
  <c r="H116" i="1"/>
  <c r="H115" i="1"/>
  <c r="H114" i="1"/>
  <c r="L89" i="1" l="1"/>
  <c r="L83" i="1"/>
  <c r="L77" i="1"/>
  <c r="L92" i="1"/>
  <c r="L91" i="1"/>
  <c r="L86" i="1"/>
  <c r="L85" i="1"/>
  <c r="L80" i="1"/>
  <c r="L79" i="1"/>
  <c r="H92" i="1"/>
  <c r="H91" i="1"/>
  <c r="H90" i="1"/>
  <c r="H89" i="1"/>
  <c r="H86" i="1"/>
  <c r="H85" i="1"/>
  <c r="H84" i="1"/>
  <c r="H83" i="1"/>
  <c r="H80" i="1"/>
  <c r="H79" i="1"/>
  <c r="H78" i="1"/>
  <c r="H77" i="1"/>
  <c r="L74" i="1"/>
  <c r="L73" i="1"/>
  <c r="L68" i="1"/>
  <c r="L67" i="1"/>
  <c r="L62" i="1"/>
  <c r="L61" i="1"/>
  <c r="L65" i="1"/>
  <c r="L59" i="1"/>
  <c r="H74" i="1"/>
  <c r="H73" i="1"/>
  <c r="H72" i="1"/>
  <c r="H71" i="1"/>
  <c r="H68" i="1"/>
  <c r="H67" i="1"/>
  <c r="H66" i="1"/>
  <c r="H65" i="1"/>
  <c r="H62" i="1"/>
  <c r="H61" i="1"/>
  <c r="H60" i="1"/>
  <c r="H59" i="1"/>
  <c r="L53" i="1"/>
  <c r="E12" i="8"/>
  <c r="E10" i="8"/>
  <c r="E8" i="8"/>
  <c r="L56" i="1"/>
  <c r="L55" i="1"/>
  <c r="L54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3" i="1"/>
  <c r="H32" i="1"/>
  <c r="H31" i="1"/>
  <c r="H30" i="1"/>
  <c r="H29" i="1"/>
  <c r="H27" i="1"/>
  <c r="H26" i="1"/>
  <c r="H25" i="1"/>
  <c r="H24" i="1"/>
  <c r="H23" i="1"/>
  <c r="H21" i="1"/>
  <c r="H20" i="1"/>
  <c r="H19" i="1"/>
  <c r="H18" i="1"/>
  <c r="H17" i="1"/>
  <c r="H3" i="1"/>
  <c r="H4" i="1"/>
  <c r="H5" i="1"/>
  <c r="H6" i="1"/>
  <c r="H7" i="1"/>
  <c r="H8" i="1"/>
  <c r="H9" i="1"/>
  <c r="H12" i="1"/>
  <c r="H13" i="1"/>
  <c r="H14" i="1"/>
  <c r="H15" i="1"/>
  <c r="H53" i="1"/>
  <c r="H54" i="1"/>
  <c r="H55" i="1"/>
  <c r="H56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64" i="1"/>
  <c r="H165" i="1"/>
  <c r="H166" i="1"/>
  <c r="H167" i="1"/>
  <c r="H168" i="1"/>
  <c r="H171" i="1"/>
  <c r="H219" i="1"/>
  <c r="H220" i="1"/>
  <c r="H221" i="1"/>
  <c r="H222" i="1"/>
  <c r="H223" i="1"/>
  <c r="H224" i="1"/>
  <c r="H232" i="1"/>
  <c r="H233" i="1"/>
  <c r="H234" i="1"/>
  <c r="H236" i="1"/>
  <c r="H237" i="1"/>
  <c r="H238" i="1"/>
  <c r="H239" i="1"/>
  <c r="H240" i="1"/>
  <c r="H241" i="1"/>
  <c r="H250" i="1"/>
  <c r="H266" i="1"/>
  <c r="H272" i="1"/>
  <c r="H273" i="1"/>
  <c r="H274" i="1"/>
  <c r="H275" i="1"/>
  <c r="H287" i="1"/>
  <c r="H288" i="1"/>
  <c r="H289" i="1"/>
  <c r="H344" i="1"/>
  <c r="H345" i="1"/>
  <c r="H346" i="1"/>
  <c r="H350" i="1"/>
  <c r="H351" i="1"/>
  <c r="H352" i="1"/>
  <c r="H353" i="1"/>
  <c r="H354" i="1"/>
  <c r="H383" i="1"/>
  <c r="H384" i="1"/>
  <c r="H385" i="1"/>
  <c r="H386" i="1"/>
  <c r="H387" i="1"/>
  <c r="H388" i="1"/>
  <c r="H389" i="1"/>
  <c r="H400" i="1"/>
  <c r="H401" i="1"/>
  <c r="H402" i="1"/>
  <c r="H403" i="1"/>
  <c r="H404" i="1"/>
  <c r="H405" i="1"/>
  <c r="H406" i="1"/>
  <c r="L9" i="1" l="1"/>
  <c r="L8" i="1"/>
  <c r="L7" i="1" l="1"/>
  <c r="L6" i="1"/>
  <c r="L5" i="1"/>
  <c r="L4" i="1"/>
  <c r="L3" i="1"/>
  <c r="A3" i="2"/>
  <c r="B3" i="2" s="1"/>
  <c r="B6" i="3" s="1"/>
  <c r="B2" i="2"/>
  <c r="B28" i="3" l="1"/>
  <c r="K266" i="1"/>
  <c r="K194" i="1"/>
  <c r="K177" i="1"/>
  <c r="K36" i="1"/>
  <c r="K18" i="1"/>
  <c r="K30" i="1"/>
  <c r="K24" i="1"/>
  <c r="K396" i="1"/>
  <c r="K56" i="1"/>
  <c r="K55" i="1"/>
  <c r="K191" i="1"/>
  <c r="K160" i="1"/>
  <c r="K212" i="1"/>
  <c r="K252" i="1"/>
  <c r="K236" i="1"/>
  <c r="K232" i="1"/>
  <c r="K138" i="1"/>
  <c r="K174" i="1"/>
  <c r="K245" i="1"/>
  <c r="K157" i="1"/>
  <c r="K219" i="1"/>
  <c r="K90" i="1"/>
  <c r="K84" i="1"/>
  <c r="K78" i="1"/>
  <c r="K103" i="1"/>
  <c r="K102" i="1"/>
  <c r="K19" i="1"/>
  <c r="K101" i="1"/>
  <c r="K100" i="1"/>
  <c r="K72" i="1"/>
  <c r="K66" i="1"/>
  <c r="K60" i="1"/>
  <c r="K37" i="1"/>
  <c r="K54" i="1"/>
  <c r="K31" i="1"/>
  <c r="A4" i="2"/>
  <c r="A5" i="2" s="1"/>
  <c r="K3" i="1"/>
  <c r="K7" i="1"/>
  <c r="K8" i="1"/>
  <c r="K9" i="1"/>
  <c r="A6" i="2"/>
  <c r="B5" i="2"/>
  <c r="B4" i="2"/>
  <c r="K44" i="1" l="1"/>
  <c r="K43" i="1"/>
  <c r="K45" i="1"/>
  <c r="K173" i="1"/>
  <c r="K156" i="1"/>
  <c r="K190" i="1"/>
  <c r="K393" i="1"/>
  <c r="K359" i="1"/>
  <c r="K392" i="1"/>
  <c r="K375" i="1"/>
  <c r="K376" i="1"/>
  <c r="K386" i="1"/>
  <c r="K385" i="1"/>
  <c r="K361" i="1"/>
  <c r="K384" i="1"/>
  <c r="K374" i="1"/>
  <c r="K360" i="1"/>
  <c r="K395" i="1"/>
  <c r="K373" i="1"/>
  <c r="K372" i="1"/>
  <c r="K363" i="1"/>
  <c r="K362" i="1"/>
  <c r="K394" i="1"/>
  <c r="K211" i="1"/>
  <c r="K204" i="1"/>
  <c r="K136" i="1"/>
  <c r="K123" i="1"/>
  <c r="K109" i="1"/>
  <c r="K168" i="1"/>
  <c r="K199" i="1"/>
  <c r="K185" i="1"/>
  <c r="K181" i="1"/>
  <c r="K111" i="1"/>
  <c r="K110" i="1"/>
  <c r="K209" i="1"/>
  <c r="K135" i="1"/>
  <c r="K122" i="1"/>
  <c r="K121" i="1"/>
  <c r="K147" i="1"/>
  <c r="K200" i="1"/>
  <c r="K198" i="1"/>
  <c r="K207" i="1"/>
  <c r="K149" i="1"/>
  <c r="K208" i="1"/>
  <c r="K148" i="1"/>
  <c r="K202" i="1"/>
  <c r="K188" i="1"/>
  <c r="K146" i="1"/>
  <c r="K166" i="1"/>
  <c r="K144" i="1"/>
  <c r="K170" i="1"/>
  <c r="K125" i="1"/>
  <c r="K187" i="1"/>
  <c r="K145" i="1"/>
  <c r="K171" i="1"/>
  <c r="K113" i="1"/>
  <c r="K137" i="1"/>
  <c r="K165" i="1"/>
  <c r="K164" i="1"/>
  <c r="K182" i="1"/>
  <c r="K112" i="1"/>
  <c r="K205" i="1"/>
  <c r="K134" i="1"/>
  <c r="K183" i="1"/>
  <c r="K124" i="1"/>
  <c r="K48" i="1"/>
  <c r="K47" i="1"/>
  <c r="K46" i="1"/>
  <c r="K21" i="1"/>
  <c r="K20" i="1"/>
  <c r="K99" i="1"/>
  <c r="K39" i="1"/>
  <c r="K98" i="1"/>
  <c r="K38" i="1"/>
  <c r="K97" i="1"/>
  <c r="K96" i="1"/>
  <c r="K33" i="1"/>
  <c r="K95" i="1"/>
  <c r="K32" i="1"/>
  <c r="K94" i="1"/>
  <c r="A7" i="2"/>
  <c r="B6" i="2"/>
  <c r="K50" i="1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7" i="2"/>
  <c r="H12" i="8" l="1"/>
  <c r="H11" i="8"/>
  <c r="H10" i="8"/>
  <c r="H9" i="8"/>
  <c r="H8" i="8"/>
  <c r="H7" i="8"/>
  <c r="B8" i="2"/>
  <c r="H6" i="8" s="1"/>
  <c r="H5" i="8" l="1"/>
  <c r="K53" i="1" s="1"/>
  <c r="B9" i="2" l="1"/>
  <c r="K117" i="1" s="1"/>
  <c r="K364" i="1" l="1"/>
  <c r="K377" i="1"/>
  <c r="K354" i="1"/>
  <c r="K367" i="1"/>
  <c r="K351" i="1"/>
  <c r="K380" i="1"/>
  <c r="K150" i="1"/>
  <c r="B10" i="3"/>
  <c r="K114" i="1"/>
  <c r="K126" i="1"/>
  <c r="B10" i="2"/>
  <c r="K304" i="1" l="1"/>
  <c r="B26" i="3"/>
  <c r="K290" i="1"/>
  <c r="K283" i="1"/>
  <c r="K328" i="1"/>
  <c r="K272" i="1"/>
  <c r="K314" i="1"/>
  <c r="K339" i="1"/>
  <c r="K300" i="1"/>
  <c r="B11" i="2" l="1"/>
  <c r="K357" i="1" l="1"/>
  <c r="K358" i="1"/>
  <c r="K370" i="1"/>
  <c r="K371" i="1"/>
  <c r="K368" i="1"/>
  <c r="K381" i="1"/>
  <c r="K108" i="1"/>
  <c r="K132" i="1"/>
  <c r="K120" i="1"/>
  <c r="K118" i="1"/>
  <c r="K130" i="1"/>
  <c r="K142" i="1"/>
  <c r="B12" i="2"/>
  <c r="K344" i="1" l="1"/>
  <c r="K345" i="1"/>
  <c r="B13" i="2"/>
  <c r="K349" i="1" l="1"/>
  <c r="K348" i="1"/>
  <c r="K347" i="1"/>
  <c r="K350" i="1"/>
  <c r="B14" i="2" l="1"/>
  <c r="B15" i="2" l="1"/>
  <c r="B19" i="2" l="1"/>
  <c r="K338" i="1"/>
  <c r="K268" i="1"/>
  <c r="K327" i="1"/>
  <c r="K299" i="1"/>
  <c r="K271" i="1"/>
  <c r="K267" i="1"/>
  <c r="K325" i="1"/>
  <c r="K294" i="1"/>
  <c r="K311" i="1"/>
  <c r="K269" i="1"/>
  <c r="K336" i="1"/>
  <c r="K335" i="1"/>
  <c r="K295" i="1"/>
  <c r="K333" i="1"/>
  <c r="K324" i="1"/>
  <c r="K296" i="1"/>
  <c r="K282" i="1"/>
  <c r="K322" i="1"/>
  <c r="K280" i="1"/>
  <c r="K310" i="1"/>
  <c r="K309" i="1"/>
  <c r="K323" i="1"/>
  <c r="K313" i="1"/>
  <c r="K277" i="1"/>
  <c r="K279" i="1"/>
  <c r="K278" i="1"/>
  <c r="K334" i="1"/>
  <c r="K297" i="1"/>
  <c r="K308" i="1"/>
  <c r="B16" i="2"/>
  <c r="B27" i="3" l="1"/>
  <c r="K391" i="1"/>
  <c r="K259" i="1"/>
  <c r="K253" i="1"/>
  <c r="K241" i="1"/>
  <c r="K237" i="1"/>
  <c r="K264" i="1"/>
  <c r="K240" i="1"/>
  <c r="K238" i="1"/>
  <c r="K246" i="1"/>
  <c r="K239" i="1"/>
  <c r="K224" i="1"/>
  <c r="K230" i="1"/>
  <c r="K254" i="1"/>
  <c r="K262" i="1"/>
  <c r="K250" i="1"/>
  <c r="K249" i="1"/>
  <c r="K222" i="1"/>
  <c r="K247" i="1"/>
  <c r="K261" i="1"/>
  <c r="K223" i="1"/>
  <c r="K228" i="1"/>
  <c r="K231" i="1"/>
  <c r="K220" i="1"/>
  <c r="K260" i="1"/>
  <c r="K257" i="1"/>
  <c r="K256" i="1"/>
  <c r="K221" i="1"/>
  <c r="K255" i="1"/>
  <c r="K226" i="1"/>
  <c r="K248" i="1"/>
  <c r="K229" i="1"/>
  <c r="K227" i="1"/>
  <c r="B18" i="2" l="1"/>
  <c r="B17" i="2"/>
  <c r="K25" i="1" l="1"/>
  <c r="K26" i="1"/>
  <c r="K27" i="1"/>
  <c r="K133" i="1"/>
  <c r="K404" i="1"/>
  <c r="K403" i="1"/>
  <c r="K402" i="1"/>
  <c r="K412" i="1"/>
  <c r="K411" i="1"/>
  <c r="K4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Julia_HiWi</author>
  </authors>
  <commentList>
    <comment ref="L2" authorId="0" shapeId="0" xr:uid="{E70F6F06-0AB9-48F8-AD70-6B5CFDF04401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M2" authorId="0" shapeId="0" xr:uid="{ABB9B986-4980-4AC3-88F4-C6F92F06C926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Strom Stadtwerke München - SLP</t>
        </r>
      </text>
    </comment>
    <comment ref="N2" authorId="0" shapeId="0" xr:uid="{93C23075-7C95-4F5D-99B8-14B2BEA4FB28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O2" authorId="0" shapeId="0" xr:uid="{832C0E40-7811-4E8C-A3A1-EA032B55D515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P2" authorId="0" shapeId="0" xr:uid="{4891B008-6D21-4D84-8D26-1DB68A9D6E89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FC8FC-CFD4-4508-9C56-0ACBD7EAF6C9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D55868-2470-4EB9-B831-B7A9AAF72C4C}" name="WorksheetConnection_Mappe3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Mappe3Tabelle1"/>
        </x15:connection>
      </ext>
    </extLst>
  </connection>
  <connection id="3" xr16:uid="{41851B0C-64F2-49F9-B867-99959FAC869F}" name="WorksheetConnection_Mappe3!Tabelle2" type="102" refreshedVersion="6" minRefreshableVersion="5">
    <extLst>
      <ext xmlns:x15="http://schemas.microsoft.com/office/spreadsheetml/2010/11/main" uri="{DE250136-89BD-433C-8126-D09CA5730AF9}">
        <x15:connection id="Tabelle2" autoDelete="1">
          <x15:rangePr sourceName="_xlcn.WorksheetConnection_Mappe3Tabelle2"/>
        </x15:connection>
      </ext>
    </extLst>
  </connection>
  <connection id="4" xr16:uid="{EE21149E-3D26-4B31-9008-465BAFD2CE0F}" name="WorksheetConnection_Tabelle1!$A:$J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abelle1AJ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e2].[Conversion Process].&amp;[Power-to-Liqui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<sst xmlns="http://schemas.openxmlformats.org/spreadsheetml/2006/main" count="2707" uniqueCount="223">
  <si>
    <t>ID</t>
  </si>
  <si>
    <t>Name</t>
  </si>
  <si>
    <t>Deutsches Institut für Wirtschaftsforschung. Current and Prospective Costs of Electricity Generation until 2050. Berlin 2013</t>
  </si>
  <si>
    <t>Umweltbundesamt. Daten und Fakten zu Braun- und Steinkohlen. Dessau-Roßlau 2015</t>
  </si>
  <si>
    <t>Conversion Process</t>
  </si>
  <si>
    <t>Input Energy Form</t>
  </si>
  <si>
    <t>Output Energy Form</t>
  </si>
  <si>
    <t>Parameter Type</t>
  </si>
  <si>
    <t>Paramter Name</t>
  </si>
  <si>
    <t>Year</t>
  </si>
  <si>
    <t>Value</t>
  </si>
  <si>
    <t>Ref</t>
  </si>
  <si>
    <t>Note</t>
  </si>
  <si>
    <t>A</t>
  </si>
  <si>
    <t>B</t>
  </si>
  <si>
    <t>C</t>
  </si>
  <si>
    <t>D</t>
  </si>
  <si>
    <t>Import Waste</t>
  </si>
  <si>
    <t>exogenous</t>
  </si>
  <si>
    <t>Waste</t>
  </si>
  <si>
    <t>Technology specific</t>
  </si>
  <si>
    <t>Unit</t>
  </si>
  <si>
    <t>[t/MWh]</t>
  </si>
  <si>
    <t>[ct/kWh]</t>
  </si>
  <si>
    <t>[TWh/a]</t>
  </si>
  <si>
    <r>
      <t>specific CO</t>
    </r>
    <r>
      <rPr>
        <sz val="7"/>
        <color theme="1"/>
        <rFont val="Arial"/>
        <family val="2"/>
      </rPr>
      <t xml:space="preserve">2 </t>
    </r>
    <r>
      <rPr>
        <sz val="9"/>
        <color theme="1"/>
        <rFont val="Arial"/>
        <family val="2"/>
      </rPr>
      <t>emission</t>
    </r>
  </si>
  <si>
    <t>variable operation cost</t>
  </si>
  <si>
    <t>efficiency</t>
  </si>
  <si>
    <t>maximum annual energy output</t>
  </si>
  <si>
    <t>-</t>
  </si>
  <si>
    <t>2016</t>
  </si>
  <si>
    <t>2030</t>
  </si>
  <si>
    <t>2050</t>
  </si>
  <si>
    <t>Name with Unit</t>
  </si>
  <si>
    <t>Conversion Process Group</t>
  </si>
  <si>
    <t>Import</t>
  </si>
  <si>
    <t>Import Uranium</t>
  </si>
  <si>
    <t>Uranium</t>
  </si>
  <si>
    <t>Gas</t>
  </si>
  <si>
    <t>ref</t>
  </si>
  <si>
    <t>Import Lignite</t>
  </si>
  <si>
    <t>Lignite</t>
  </si>
  <si>
    <t>Import Crude Oil</t>
  </si>
  <si>
    <t>Oil</t>
  </si>
  <si>
    <t>Import Coal</t>
  </si>
  <si>
    <t>Coal</t>
  </si>
  <si>
    <t>Import Biomass</t>
  </si>
  <si>
    <t>Biomass</t>
  </si>
  <si>
    <t>Oil Processing</t>
  </si>
  <si>
    <t>Crude Oil</t>
  </si>
  <si>
    <t>Liquid Fuel</t>
  </si>
  <si>
    <t>Demand Electrictiy</t>
  </si>
  <si>
    <t>Electricity</t>
  </si>
  <si>
    <t>Output Temporal Distribution Name</t>
  </si>
  <si>
    <t>annual energy output</t>
  </si>
  <si>
    <t>E</t>
  </si>
  <si>
    <t>Index</t>
  </si>
  <si>
    <t>Type</t>
  </si>
  <si>
    <t>Description</t>
  </si>
  <si>
    <t>Resolution</t>
  </si>
  <si>
    <t>Data Filename</t>
  </si>
  <si>
    <t>Sources</t>
  </si>
  <si>
    <t>Uniform</t>
  </si>
  <si>
    <t>Demand Time Series</t>
  </si>
  <si>
    <t>Uniform demand during the year.</t>
  </si>
  <si>
    <t>Hourly</t>
  </si>
  <si>
    <t>Eletricity TS</t>
  </si>
  <si>
    <t>2016 Data. Corrected to cover only to electricity as final energy use.</t>
  </si>
  <si>
    <t>corrected_eletricity_demand_2016</t>
  </si>
  <si>
    <t>Decentral Heat TS</t>
  </si>
  <si>
    <t>2016 Data. Build based on the gas demand using the standard load profile and temperature data.</t>
  </si>
  <si>
    <t>heat_household_demand_2016</t>
  </si>
  <si>
    <t>Wind Onshore TS</t>
  </si>
  <si>
    <t>Availability Time Series</t>
  </si>
  <si>
    <t>2016 Data. Build based on the actuall supply divided by the installed capacity. Full load hours: 1472.</t>
  </si>
  <si>
    <t>WindOnshore_availability_2016</t>
  </si>
  <si>
    <t>New Wind Onshore TS</t>
  </si>
  <si>
    <t>WindOnshore_availability_2700FLH</t>
  </si>
  <si>
    <t>Wind Offshore TS</t>
  </si>
  <si>
    <t>2016 Data. Build based on the actuall supply divided by the installed capacity. Full load hours: 3209</t>
  </si>
  <si>
    <t>WindOffshore_availability_2016</t>
  </si>
  <si>
    <t>New Wind Offshore TS</t>
  </si>
  <si>
    <t>WindOffshore_availability_4300FLH</t>
  </si>
  <si>
    <t>PV TS</t>
  </si>
  <si>
    <t>2016 Data. Build based on the actuall supply divided by the installed capacity. Full load hours: 867</t>
  </si>
  <si>
    <t>Solar_availability_2016</t>
  </si>
  <si>
    <t>New PV TS</t>
  </si>
  <si>
    <t>Solar_availability_1004FLH</t>
  </si>
  <si>
    <t>Demand Industrial Heat LT</t>
  </si>
  <si>
    <t>Industrial Heat LT</t>
  </si>
  <si>
    <t>Demand Industrial Heat HT</t>
  </si>
  <si>
    <t>Industrial Heat HT</t>
  </si>
  <si>
    <t>Demand Decentral Heat</t>
  </si>
  <si>
    <t>Decentral Heat</t>
  </si>
  <si>
    <t>F</t>
  </si>
  <si>
    <t xml:space="preserve">Linear demand reduction to 430 TWh in  2050. Effect of model exogenous building renovation. </t>
  </si>
  <si>
    <t>Demand Propulsion of Vehicles</t>
  </si>
  <si>
    <t>Propulsion of Vehicles</t>
  </si>
  <si>
    <t>Demand Rail Traffic</t>
  </si>
  <si>
    <t>Demand Iternational Transport</t>
  </si>
  <si>
    <t>technical lifetime</t>
  </si>
  <si>
    <t>fixed operation cost</t>
  </si>
  <si>
    <t>investment cost</t>
  </si>
  <si>
    <t>[EUR/kW]</t>
  </si>
  <si>
    <t>a</t>
  </si>
  <si>
    <t>[EUR/kWa]</t>
  </si>
  <si>
    <t>residual capacity</t>
  </si>
  <si>
    <t>max active capacity</t>
  </si>
  <si>
    <t>technical availability</t>
  </si>
  <si>
    <t>G</t>
  </si>
  <si>
    <t>Gas PP</t>
  </si>
  <si>
    <t>[GW]</t>
  </si>
  <si>
    <t>Parameters</t>
  </si>
  <si>
    <t>Lignite PP</t>
  </si>
  <si>
    <t>Nuclear shut-down in 2022</t>
  </si>
  <si>
    <t>H</t>
  </si>
  <si>
    <t>I</t>
  </si>
  <si>
    <t>Coal PP</t>
  </si>
  <si>
    <t>Additional reduction of 10% to account for regulatory aspects (securtiy standy)</t>
  </si>
  <si>
    <t>Biomass PP</t>
  </si>
  <si>
    <t>J</t>
  </si>
  <si>
    <t>K</t>
  </si>
  <si>
    <t>L</t>
  </si>
  <si>
    <t>M</t>
  </si>
  <si>
    <t>N</t>
  </si>
  <si>
    <t>O</t>
  </si>
  <si>
    <t>P</t>
  </si>
  <si>
    <t>Q</t>
  </si>
  <si>
    <t>Assumed equal to Coal PP  ( Solid Fuels )</t>
  </si>
  <si>
    <t>For the recently build RE supply a steep decay in the residual capacity is assumed only after 2030.</t>
  </si>
  <si>
    <t>Run of River</t>
  </si>
  <si>
    <t>Electricity  Generation</t>
  </si>
  <si>
    <t>Heat Generation</t>
  </si>
  <si>
    <t>Gas Furnace</t>
  </si>
  <si>
    <t>High Temperature Industrial Heat</t>
  </si>
  <si>
    <t>minimal annual energy output</t>
  </si>
  <si>
    <t>Coal Furnace</t>
  </si>
  <si>
    <t>Temperatur Downgrade</t>
  </si>
  <si>
    <t>Low Temperature Industrial Heat</t>
  </si>
  <si>
    <t>Central Heat Pump</t>
  </si>
  <si>
    <t>Assumed to remain constant and equal to 2016</t>
  </si>
  <si>
    <t>District Heating</t>
  </si>
  <si>
    <t>minimal fraction of output energy form supply</t>
  </si>
  <si>
    <t>Gas Heating Decentral</t>
  </si>
  <si>
    <t>maximal fraction of output energy form supply</t>
  </si>
  <si>
    <t>Oil Heating Decentral</t>
  </si>
  <si>
    <t>Biomass Heating Decentral</t>
  </si>
  <si>
    <t>Heat Pump Decentral</t>
  </si>
  <si>
    <t>Resistive Heater Decentral</t>
  </si>
  <si>
    <t>CHP</t>
  </si>
  <si>
    <t>Biomass CHP</t>
  </si>
  <si>
    <t>Electricity, Heat</t>
  </si>
  <si>
    <t>Assumed equal to Coal CHP (Solid Fuels)</t>
  </si>
  <si>
    <t xml:space="preserve">electrical efficiency </t>
  </si>
  <si>
    <t>maximal thermal efficiency</t>
  </si>
  <si>
    <t>Coal CHP</t>
  </si>
  <si>
    <t>Gas CHP</t>
  </si>
  <si>
    <t xml:space="preserve">Road Transport </t>
  </si>
  <si>
    <t>Battery Electric Vehicle</t>
  </si>
  <si>
    <t>Vehicle Propulsion</t>
  </si>
  <si>
    <t>Differential cost</t>
  </si>
  <si>
    <t>Assuming Kw pro vehicle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</si>
  <si>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</si>
  <si>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</si>
  <si>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</si>
  <si>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</si>
  <si>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</si>
  <si>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</si>
  <si>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</si>
  <si>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</si>
  <si>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</si>
  <si>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Internal Combustion Vehicle</t>
  </si>
  <si>
    <t>PtX</t>
  </si>
  <si>
    <t>Power-to-Gas</t>
  </si>
  <si>
    <t>Power-to-Liquid</t>
  </si>
  <si>
    <t>Wilms, S et al. Heutige Einsatzgebiete für Power Fuels Factsheets zur Anwendung von klimafreundlich erzeugten synthetischen Energieträgern - Power to X: Technologien. 2018</t>
  </si>
  <si>
    <t>T. Brundlinger et al. dena- ¨leitstudieintegrierte energiewende - impulse fur die gestaltung des energiesystems bis 2050. 2018</t>
  </si>
  <si>
    <t>G. K. Petra Icha, Entwicklung der spezifischen Kohlendioxid-Emissionen des deutschen Strommix in den Jahren 1990-2017, resreport ISSN 1862- 4359, Umweltbundesamt, Dessau-Roßlau, 2018</t>
  </si>
  <si>
    <t xml:space="preserve"> Report on conversion efficiency of biomass, Research Report, BASISBiomass Availability and Sustainability Information System, 2015</t>
  </si>
  <si>
    <t>Bundesnetzagentur, Kraftwerksliste, Online, 2019. URL: https://www.bundesnetzagentur.de/DE/Sachgebiete/ElektrizitaetundGas/Unternehmen_Institutionen/Versorgungssicherheit/Erzeugungskapazitaeten/
Kraftwerksliste/kraftwerksliste-node.html, [Accessed:06/2019].</t>
  </si>
  <si>
    <t>Wie heizt Deutschland?, Technical Report, BDEW, 2015.</t>
  </si>
  <si>
    <t>Technology Data for Industrial Process Heat, resreport, Danish Energy Agency, 2016. URL: http://www.ens.dk/teknologikatalog.</t>
  </si>
  <si>
    <t>Technology Data for Individual Heating Plants, Technical Report, Danish Energy Agency, 2016. URL: http://www.ens.dk/teknologikatalog.</t>
  </si>
  <si>
    <t>ENTSO-E, Transparency platform, Online, 2020. URL: https://transparency.entsoe.eu, [Accessed: 11/2020]</t>
  </si>
  <si>
    <t>note</t>
  </si>
  <si>
    <t>Instance-Specific</t>
  </si>
  <si>
    <t>2020</t>
  </si>
  <si>
    <t>Electric Furnace</t>
  </si>
  <si>
    <t>Waste production assumed to be constant over the modeled years.</t>
  </si>
  <si>
    <t>Mean value of the three different forms of waste.</t>
  </si>
  <si>
    <t>Represents fuel cost.</t>
  </si>
  <si>
    <t>Import Gas</t>
  </si>
  <si>
    <r>
      <t xml:space="preserve"> I. Palou-Rivera, M.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Wang, Updated estimation of energy efficiencies of U.S. petroleum refineries., Technical Report, 2010. doi:10.2172/ 1009352</t>
    </r>
  </si>
  <si>
    <t>L. Eltrop, H. Hartmann, P. Heinrich,  Leitfaden feste biobrennstoffe,  vonFNR. Fachagentur Nachwachsende Rohstoffe, Gülzow 4 (2014) 146–163</t>
  </si>
  <si>
    <t>Price estimated considering the different forms of solid biomass.</t>
  </si>
  <si>
    <t>Usable Energy Demand</t>
  </si>
  <si>
    <t>Nuclear PP</t>
  </si>
  <si>
    <t>Necessary just for the first modelled year</t>
  </si>
  <si>
    <t>Wind Onshore New</t>
  </si>
  <si>
    <t>Wind Onshore Existing</t>
  </si>
  <si>
    <t>Wind Offshore New</t>
  </si>
  <si>
    <t>Wind Offshore Existing</t>
  </si>
  <si>
    <t>Equal to the residual capacity. No new units of this technology can be built.</t>
  </si>
  <si>
    <t>PV Existing</t>
  </si>
  <si>
    <t>PV New</t>
  </si>
  <si>
    <t>Value as a linear interpolation.</t>
  </si>
  <si>
    <t xml:space="preserve">Data only for 2016. Electrcity demand for industral heat processes assumed constant. </t>
  </si>
  <si>
    <t>Central Waste Boiler</t>
  </si>
  <si>
    <t xml:space="preserve">Indirectly estimated from the supplied heat/fuel consuption rate. </t>
  </si>
  <si>
    <t xml:space="preserve">Data for solid fuels boiler. </t>
  </si>
  <si>
    <t>Central Biomass Boiler</t>
  </si>
  <si>
    <t xml:space="preserve">Total decomissioning of residual capacity assumed at 2040. </t>
  </si>
  <si>
    <t>Different years and technologies subtypes considered</t>
  </si>
  <si>
    <t>D. Howey, R. Martinez-Botas, B. Cussons, L. Lytton. Comparative measurements of the energy consumption of 51 electric, hybrid and internal combustion engine vehicles. Transportation Research Part D: Transport and Environment 16 (2011) 459–464. URL:https://www.sciencedirect.com/science/article/pii/S1361920</t>
  </si>
  <si>
    <t>AA</t>
  </si>
  <si>
    <t>Including low temperature hydrolysis.</t>
  </si>
  <si>
    <t>BDEW,VKU and GEODE, Abwicklung von Standardlastprofilen Gas, Technical Report, Berlin. 2018</t>
  </si>
  <si>
    <t>Umweltbundesamt. Energieerzeugung aus Abfällen Stand und Potenziale in Deutschland bis 2030. 2018</t>
  </si>
  <si>
    <t>BMWi. Energiedaten: Gesamtausgabe, 2021. URL: https://www.bmwi.de/Redaktion/DE/Artikel/Energie/ energiedaten-gesamtausgabe.html, [Accessed: 04/2021].</t>
  </si>
  <si>
    <t>D. U. Sauer  et al. , Konventionelle kraftwerke - technologiesteckbrief zur
analyse ”flexibilitatskonzepte fuer die stromversorgung 2050”, 2016. ¨doi:10.13140/RG.2.1.1388.8405</t>
  </si>
  <si>
    <t>Reference</t>
  </si>
  <si>
    <t>[20]</t>
  </si>
  <si>
    <t>M,V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</si>
</sst>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 applyAlignment="1">
      <alignment horizontal="left" vertical="center"/>
    </xf>
    <xf numFmtId="0" fontId="2" fillId="0" borderId="0" xfId="1"/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 Barbosa" refreshedDate="44347.592941550924" backgroundQuery="1" createdVersion="6" refreshedVersion="6" minRefreshableVersion="3" recordCount="0" supportSubquery="1" supportAdvancedDrill="1" xr:uid="{8B92ED4A-E944-4AB6-A4F8-BEDFFB2BD68D}">
  <cacheSource type="external" connectionId="1"/>
  <cacheFields count="10">
    <cacheField name="[Tabelle2].[Parameter Type].[Parameter Type]" caption="Parameter Type" numFmtId="0" hierarchy="24" level="1">
      <sharedItems count="2">
        <s v="Instance-Specific"/>
        <s v="Technology specific"/>
      </sharedItems>
      <extLst>
        <ext xmlns:x15="http://schemas.microsoft.com/office/spreadsheetml/2010/11/main" uri="{4F2E5C28-24EA-4eb8-9CBF-B6C8F9C3D259}">
          <x15:cachedUniqueNames>
            <x15:cachedUniqueName index="0" name="[Tabelle2].[Parameter Type].&amp;[Instance-Specific]"/>
            <x15:cachedUniqueName index="1" name="[Tabelle2].[Parameter Type].&amp;[Technology specific]"/>
          </x15:cachedUniqueNames>
        </ext>
      </extLst>
    </cacheField>
    <cacheField name="[Tabelle2].[Paramter Name].[Paramter Name]" caption="Paramter Name" numFmtId="0" hierarchy="25" level="1">
      <sharedItems count="5">
        <s v="max active capacity"/>
        <s v="efficiency"/>
        <s v="fixed operation cost"/>
        <s v="investment cost"/>
        <s v="technical lifetime"/>
      </sharedItems>
      <extLst>
        <ext xmlns:x15="http://schemas.microsoft.com/office/spreadsheetml/2010/11/main" uri="{4F2E5C28-24EA-4eb8-9CBF-B6C8F9C3D259}">
          <x15:cachedUniqueNames>
            <x15:cachedUniqueName index="0" name="[Tabelle2].[Paramter Name].&amp;[max active capacity]"/>
            <x15:cachedUniqueName index="1" name="[Tabelle2].[Paramter Name].&amp;[efficiency]"/>
            <x15:cachedUniqueName index="2" name="[Tabelle2].[Paramter Name].&amp;[fixed operation cost]"/>
            <x15:cachedUniqueName index="3" name="[Tabelle2].[Paramter Name].&amp;[investment cost]"/>
            <x15:cachedUniqueName index="4" name="[Tabelle2].[Paramter Name].&amp;[technical lifetime]"/>
          </x15:cachedUniqueNames>
        </ext>
      </extLst>
    </cacheField>
    <cacheField name="[Tabelle2].[Year].[Year]" caption="Year" numFmtId="0" hierarchy="28" level="1">
      <sharedItems containsBlank="1" count="6">
        <m/>
        <s v="2016"/>
        <s v="2020"/>
        <s v="2030"/>
        <s v="2050"/>
        <s v="-" u="1"/>
      </sharedItems>
      <extLst>
        <ext xmlns:x15="http://schemas.microsoft.com/office/spreadsheetml/2010/11/main" uri="{4F2E5C28-24EA-4eb8-9CBF-B6C8F9C3D259}">
          <x15:cachedUniqueNames>
            <x15:cachedUniqueName index="0" name="[Tabelle2].[Year].&amp;"/>
            <x15:cachedUniqueName index="1" name="[Tabelle2].[Year].&amp;[2016]"/>
            <x15:cachedUniqueName index="2" name="[Tabelle2].[Year].&amp;[2020]"/>
            <x15:cachedUniqueName index="3" name="[Tabelle2].[Year].&amp;[2030]"/>
            <x15:cachedUniqueName index="4" name="[Tabelle2].[Year].&amp;[2050]"/>
            <x15:cachedUniqueName index="5" name="[Tabelle2].[Year].&amp;[-]"/>
          </x15:cachedUniqueNames>
        </ext>
      </extLst>
    </cacheField>
    <cacheField name="[Tabelle2].[Input Energy Form].[Input Energy Form]" caption="Input Energy Form" numFmtId="0" hierarchy="22" level="1">
      <sharedItems count="1">
        <s v="Electricity"/>
      </sharedItems>
      <extLst>
        <ext xmlns:x15="http://schemas.microsoft.com/office/spreadsheetml/2010/11/main" uri="{4F2E5C28-24EA-4eb8-9CBF-B6C8F9C3D259}">
          <x15:cachedUniqueNames>
            <x15:cachedUniqueName index="0" name="[Tabelle2].[Input Energy Form].&amp;[Electricity]"/>
          </x15:cachedUniqueNames>
        </ext>
      </extLst>
    </cacheField>
    <cacheField name="[Tabelle2].[Output Energy Form].[Output Energy Form]" caption="Output Energy Form" numFmtId="0" hierarchy="23" level="1">
      <sharedItems count="1">
        <s v="Liquid Fuel"/>
      </sharedItems>
      <extLst>
        <ext xmlns:x15="http://schemas.microsoft.com/office/spreadsheetml/2010/11/main" uri="{4F2E5C28-24EA-4eb8-9CBF-B6C8F9C3D259}">
          <x15:cachedUniqueNames>
            <x15:cachedUniqueName index="0" name="[Tabelle2].[Output Energy Form].&amp;[Liquid Fuel]"/>
          </x15:cachedUniqueNames>
        </ext>
      </extLst>
    </cacheField>
    <cacheField name="[Tabelle2].[Unit].[Unit]" caption="Unit" numFmtId="0" hierarchy="26" level="1">
      <sharedItems containsBlank="1" count="5">
        <s v="[GW]"/>
        <m/>
        <s v="[EUR/kWa]"/>
        <s v="[EUR/kW]"/>
        <s v="a"/>
      </sharedItems>
      <extLst>
        <ext xmlns:x15="http://schemas.microsoft.com/office/spreadsheetml/2010/11/main" uri="{4F2E5C28-24EA-4eb8-9CBF-B6C8F9C3D259}">
          <x15:cachedUniqueNames>
            <x15:cachedUniqueName index="0" name="[Tabelle2].[Unit].&amp;[[GW]]]"/>
            <x15:cachedUniqueName index="1" name="[Tabelle2].[Unit].&amp;"/>
            <x15:cachedUniqueName index="2" name="[Tabelle2].[Unit].&amp;[[EUR/kWa]]]"/>
            <x15:cachedUniqueName index="3" name="[Tabelle2].[Unit].&amp;[[EUR/kW]]]"/>
            <x15:cachedUniqueName index="4" name="[Tabelle2].[Unit].&amp;[a]"/>
          </x15:cachedUniqueNames>
        </ext>
      </extLst>
    </cacheField>
    <cacheField name="[Measures].[References]" caption="References" numFmtId="0" hierarchy="37" level="32767"/>
    <cacheField name="[Measures].[notes]" caption="notes" numFmtId="0" hierarchy="38" level="32767"/>
    <cacheField name="[Measures].[Summe von Value]" caption="Summe von Value" numFmtId="0" hierarchy="36" level="32767"/>
    <cacheField name="[Tabelle2].[Conversion Process].[Conversion Process]" caption="Conversion Process" numFmtId="0" hierarchy="21" level="1">
      <sharedItems containsSemiMixedTypes="0" containsNonDate="0" containsString="0"/>
    </cacheField>
  </cacheFields>
  <cacheHierarchies count="43">
    <cacheHierarchy uniqueName="[Bereich].[Conversion Process]" caption="Conversion Process" attribute="1" defaultMemberUniqueName="[Bereich].[Conversion Process].[All]" allUniqueName="[Bereich].[Conversion Process].[All]" dimensionUniqueName="[Bereich]" displayFolder="" count="0" memberValueDatatype="130" unbalanced="0"/>
    <cacheHierarchy uniqueName="[Bereich].[Input Energy Form]" caption="Input Energy Form" attribute="1" defaultMemberUniqueName="[Bereich].[Input Energy Form].[All]" allUniqueName="[Bereich].[Input Energy Form].[All]" dimensionUniqueName="[Bereich]" displayFolder="" count="0" memberValueDatatype="130" unbalanced="0"/>
    <cacheHierarchy uniqueName="[Bereich].[Output Energy Form]" caption="Output Energy Form" attribute="1" defaultMemberUniqueName="[Bereich].[Output Energy Form].[All]" allUniqueName="[Bereich].[Output Energy Form].[All]" dimensionUniqueName="[Bereich]" displayFolder="" count="0" memberValueDatatype="130" unbalanced="0"/>
    <cacheHierarchy uniqueName="[Bereich].[Parameter Type]" caption="Parameter Type" attribute="1" defaultMemberUniqueName="[Bereich].[Parameter Type].[All]" allUniqueName="[Bereich].[Parameter Type].[All]" dimensionUniqueName="[Bereich]" displayFolder="" count="0" memberValueDatatype="130" unbalanced="0"/>
    <cacheHierarchy uniqueName="[Bereich].[Paramter Name]" caption="Paramter Name" attribute="1" defaultMemberUniqueName="[Bereich].[Paramter Name].[All]" allUniqueName="[Bereich].[Paramter Name].[All]" dimensionUniqueName="[Bereich]" displayFolder="" count="0" memberValueDatatype="130" unbalanced="0"/>
    <cacheHierarchy uniqueName="[Bereich].[Unit]" caption="Unit" attribute="1" defaultMemberUniqueName="[Bereich].[Unit].[All]" allUniqueName="[Bereich].[Unit].[All]" dimensionUniqueName="[Bereich]" displayFolder="" count="0" memberValueDatatype="130" unbalanced="0"/>
    <cacheHierarchy uniqueName="[Bereich].[Year]" caption="Year" attribute="1" defaultMemberUniqueName="[Bereich].[Year].[All]" allUniqueName="[Bereich].[Year].[All]" dimensionUniqueName="[Bereich]" displayFolder="" count="0" memberValueDatatype="130" unbalanced="0"/>
    <cacheHierarchy uniqueName="[Bereich].[Value]" caption="Value" attribute="1" defaultMemberUniqueName="[Bereich].[Value].[All]" allUniqueName="[Bereich].[Value].[All]" dimensionUniqueName="[Bereich]" displayFolder="" count="0" memberValueDatatype="5" unbalanced="0"/>
    <cacheHierarchy uniqueName="[Bereich].[Ref]" caption="Ref" attribute="1" defaultMemberUniqueName="[Bereich].[Ref].[All]" allUniqueName="[Bereich].[Ref].[All]" dimensionUniqueName="[Bereich]" displayFolder="" count="0" memberValueDatatype="130" unbalanced="0"/>
    <cacheHierarchy uniqueName="[Bereich].[Note]" caption="Note" attribute="1" defaultMemberUniqueName="[Bereich].[Note].[All]" allUniqueName="[Bereich].[Note].[All]" dimensionUniqueName="[Bereich]" displayFolder="" count="0" memberValueDatatype="130" unbalanced="0"/>
    <cacheHierarchy uniqueName="[Tabelle1].[Conversion Process]" caption="Conversion Process" attribute="1" defaultMemberUniqueName="[Tabelle1].[Conversion Process].[All]" allUniqueName="[Tabelle1].[Conversion Process].[All]" dimensionUniqueName="[Tabelle1]" displayFolder="" count="0" memberValueDatatype="130" unbalanced="0"/>
    <cacheHierarchy uniqueName="[Tabelle1].[Input Energy Form]" caption="Input Energy Form" attribute="1" defaultMemberUniqueName="[Tabelle1].[Input Energy Form].[All]" allUniqueName="[Tabelle1].[Input Energy Form].[All]" dimensionUniqueName="[Tabelle1]" displayFolder="" count="0" memberValueDatatype="130" unbalanced="0"/>
    <cacheHierarchy uniqueName="[Tabelle1].[Output Energy Form]" caption="Output Energy Form" attribute="1" defaultMemberUniqueName="[Tabelle1].[Output Energy Form].[All]" allUniqueName="[Tabelle1].[Output Energy Form].[All]" dimensionUniqueName="[Tabelle1]" displayFolder="" count="0" memberValueDatatype="130" unbalanced="0"/>
    <cacheHierarchy uniqueName="[Tabelle1].[Parameter Type]" caption="Parameter Type" attribute="1" defaultMemberUniqueName="[Tabelle1].[Parameter Type].[All]" allUniqueName="[Tabelle1].[Parameter Type].[All]" dimensionUniqueName="[Tabelle1]" displayFolder="" count="0" memberValueDatatype="130" unbalanced="0"/>
    <cacheHierarchy uniqueName="[Tabelle1].[Paramter Name]" caption="Paramter Name" attribute="1" defaultMemberUniqueName="[Tabelle1].[Paramter Name].[All]" allUniqueName="[Tabelle1].[Paramter Name].[All]" dimensionUniqueName="[Tabelle1]" displayFolder="" count="0" memberValueDatatype="130" unbalanced="0"/>
    <cacheHierarchy uniqueName="[Tabelle1].[Unit]" caption="Unit" attribute="1" defaultMemberUniqueName="[Tabelle1].[Unit].[All]" allUniqueName="[Tabelle1].[Unit].[All]" dimensionUniqueName="[Tabelle1]" displayFolder="" count="0" memberValueDatatype="130" unbalanced="0"/>
    <cacheHierarchy uniqueName="[Tabelle1].[Year]" caption="Year" attribute="1" defaultMemberUniqueName="[Tabelle1].[Year].[All]" allUniqueName="[Tabelle1].[Year].[All]" dimensionUniqueName="[Tabelle1]" displayFolder="" count="0" memberValueDatatype="130" unbalanced="0"/>
    <cacheHierarchy uniqueName="[Tabelle1].[Value]" caption="Value" attribute="1" defaultMemberUniqueName="[Tabelle1].[Value].[All]" allUniqueName="[Tabelle1].[Value].[All]" dimensionUniqueName="[Tabelle1]" displayFolder="" count="0" memberValueDatatype="130" unbalanced="0"/>
    <cacheHierarchy uniqueName="[Tabelle1].[Ref]" caption="Ref" attribute="1" defaultMemberUniqueName="[Tabelle1].[Ref].[All]" allUniqueName="[Tabelle1].[Ref].[All]" dimensionUniqueName="[Tabelle1]" displayFolder="" count="0" memberValueDatatype="130" unbalanced="0"/>
    <cacheHierarchy uniqueName="[Tabelle1].[Note]" caption="Note" attribute="1" defaultMemberUniqueName="[Tabelle1].[Note].[All]" allUniqueName="[Tabelle1].[Note].[All]" dimensionUniqueName="[Tabelle1]" displayFolder="" count="0" memberValueDatatype="130" unbalanced="0"/>
    <cacheHierarchy uniqueName="[Tabelle2].[Conversion Process Group]" caption="Conversion Process Group" attribute="1" defaultMemberUniqueName="[Tabelle2].[Conversion Process Group].[All]" allUniqueName="[Tabelle2].[Conversion Process Group].[All]" dimensionUniqueName="[Tabelle2]" displayFolder="" count="0" memberValueDatatype="130" unbalanced="0"/>
    <cacheHierarchy uniqueName="[Tabelle2].[Conversion Process]" caption="Conversion Process" attribute="1" defaultMemberUniqueName="[Tabelle2].[Conversion Process].[All]" allUniqueName="[Tabelle2].[Conversion Process].[All]" dimensionUniqueName="[Tabelle2]" displayFolder="" count="2" memberValueDatatype="130" unbalanced="0">
      <fieldsUsage count="2">
        <fieldUsage x="-1"/>
        <fieldUsage x="9"/>
      </fieldsUsage>
    </cacheHierarchy>
    <cacheHierarchy uniqueName="[Tabelle2].[Input Energy Form]" caption="Input Energy Form" attribute="1" defaultMemberUniqueName="[Tabelle2].[Input Energy Form].[All]" allUniqueName="[Tabelle2].[Input Energy Form].[All]" dimensionUniqueName="[Tabelle2]" displayFolder="" count="2" memberValueDatatype="130" unbalanced="0">
      <fieldsUsage count="2">
        <fieldUsage x="-1"/>
        <fieldUsage x="3"/>
      </fieldsUsage>
    </cacheHierarchy>
    <cacheHierarchy uniqueName="[Tabelle2].[Output Energy Form]" caption="Output Energy Form" attribute="1" defaultMemberUniqueName="[Tabelle2].[Output Energy Form].[All]" allUniqueName="[Tabelle2].[Output Energy Form].[All]" dimensionUniqueName="[Tabelle2]" displayFolder="" count="2" memberValueDatatype="130" unbalanced="0">
      <fieldsUsage count="2">
        <fieldUsage x="-1"/>
        <fieldUsage x="4"/>
      </fieldsUsage>
    </cacheHierarchy>
    <cacheHierarchy uniqueName="[Tabelle2].[Parameter Type]" caption="Parameter Type" attribute="1" defaultMemberUniqueName="[Tabelle2].[Parameter Type].[All]" allUniqueName="[Tabelle2].[Parameter Type].[All]" dimensionUniqueName="[Tabelle2]" displayFolder="" count="2" memberValueDatatype="130" unbalanced="0">
      <fieldsUsage count="2">
        <fieldUsage x="-1"/>
        <fieldUsage x="0"/>
      </fieldsUsage>
    </cacheHierarchy>
    <cacheHierarchy uniqueName="[Tabelle2].[Paramter Name]" caption="Paramter Name" attribute="1" defaultMemberUniqueName="[Tabelle2].[Paramter Name].[All]" allUniqueName="[Tabelle2].[Paramter Name].[All]" dimensionUniqueName="[Tabelle2]" displayFolder="" count="2" memberValueDatatype="130" unbalanced="0">
      <fieldsUsage count="2">
        <fieldUsage x="-1"/>
        <fieldUsage x="1"/>
      </fieldsUsage>
    </cacheHierarchy>
    <cacheHierarchy uniqueName="[Tabelle2].[Unit]" caption="Unit" attribute="1" defaultMemberUniqueName="[Tabelle2].[Unit].[All]" allUniqueName="[Tabelle2].[Unit].[All]" dimensionUniqueName="[Tabelle2]" displayFolder="" count="2" memberValueDatatype="130" unbalanced="0">
      <fieldsUsage count="2">
        <fieldUsage x="-1"/>
        <fieldUsage x="5"/>
      </fieldsUsage>
    </cacheHierarchy>
    <cacheHierarchy uniqueName="[Tabelle2].[Name with Unit]" caption="Name with Unit" attribute="1" defaultMemberUniqueName="[Tabelle2].[Name with Unit].[All]" allUniqueName="[Tabelle2].[Name with Unit].[All]" dimensionUniqueName="[Tabelle2]" displayFolder="" count="0" memberValueDatatype="130" unbalanced="0"/>
    <cacheHierarchy uniqueName="[Tabelle2].[Year]" caption="Year" attribute="1" defaultMemberUniqueName="[Tabelle2].[Year].[All]" allUniqueName="[Tabelle2].[Year].[All]" dimensionUniqueName="[Tabelle2]" displayFolder="" count="2" memberValueDatatype="130" unbalanced="0">
      <fieldsUsage count="2">
        <fieldUsage x="-1"/>
        <fieldUsage x="2"/>
      </fieldsUsage>
    </cacheHierarchy>
    <cacheHierarchy uniqueName="[Tabelle2].[Value]" caption="Value" attribute="1" defaultMemberUniqueName="[Tabelle2].[Value].[All]" allUniqueName="[Tabelle2].[Value].[All]" dimensionUniqueName="[Tabelle2]" displayFolder="" count="0" memberValueDatatype="5" unbalanced="0"/>
    <cacheHierarchy uniqueName="[Tabelle2].[Ref]" caption="Ref" attribute="1" defaultMemberUniqueName="[Tabelle2].[Ref].[All]" allUniqueName="[Tabelle2].[Ref].[All]" dimensionUniqueName="[Tabelle2]" displayFolder="" count="0" memberValueDatatype="130" unbalanced="0"/>
    <cacheHierarchy uniqueName="[Tabelle2].[Note]" caption="Note" attribute="1" defaultMemberUniqueName="[Tabelle2].[Note].[All]" allUniqueName="[Tabelle2].[Note].[All]" dimensionUniqueName="[Tabelle2]" displayFolder="" count="0" memberValueDatatype="130" unbalanced="0"/>
    <cacheHierarchy uniqueName="[Measures].[Min von Value]" caption="Min von Value" measure="1" displayFolder="" measureGroup="Bereich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nzahl von Ref]" caption="Anzahl von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erschiedene Ref]" caption="Anzahl verschiedene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on Value]" caption="Anzahl von Value" measure="1" displayFolder="" measureGroup="Tabelle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me von Value]" caption="Summe von Value" measure="1" displayFolder="" measureGroup="Tabelle2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References]" caption="References" measure="1" displayFolder="" measureGroup="Tabelle2" count="0" oneField="1">
      <fieldsUsage count="1">
        <fieldUsage x="6"/>
      </fieldsUsage>
    </cacheHierarchy>
    <cacheHierarchy uniqueName="[Measures].[notes]" caption="notes" measure="1" displayFolder="" measureGroup="Tabelle2" count="0" oneField="1">
      <fieldsUsage count="1">
        <fieldUsage x="7"/>
      </fieldsUsage>
    </cacheHierarchy>
    <cacheHierarchy uniqueName="[Measures].[__XL_Count Bereich]" caption="__XL_Count Bereich" measure="1" displayFolder="" measureGroup="Bereich" count="0" hidden="1"/>
    <cacheHierarchy uniqueName="[Measures].[__XL_Count Tabelle1]" caption="__XL_Count Tabelle1" measure="1" displayFolder="" measureGroup="Tabelle1" count="0" hidden="1"/>
    <cacheHierarchy uniqueName="[Measures].[__XL_Count Tabelle2]" caption="__XL_Count Tabelle2" measure="1" displayFolder="" measureGroup="Tabelle2" count="0" hidden="1"/>
    <cacheHierarchy uniqueName="[Measures].[__No measures defined]" caption="__No measures defined" measure="1" displayFolder="" count="0" hidden="1"/>
  </cacheHierarchies>
  <kpis count="0"/>
  <dimensions count="4">
    <dimension name="Bereich" uniqueName="[Bereich]" caption="Bereich"/>
    <dimension measure="1" name="Measures" uniqueName="[Measures]" caption="Measures"/>
    <dimension name="Tabelle1" uniqueName="[Tabelle1]" caption="Tabelle1"/>
    <dimension name="Tabelle2" uniqueName="[Tabelle2]" caption="Tabelle2"/>
  </dimensions>
  <measureGroups count="3">
    <measureGroup name="Bereich" caption="Bereich"/>
    <measureGroup name="Tabelle1" caption="Tabelle1"/>
    <measureGroup name="Tabelle2" caption="Tabel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B929-2343-4D4A-9782-373CEFFDD6B6}" name="Summary" cacheId="17" applyNumberFormats="0" applyBorderFormats="0" applyFontFormats="0" applyPatternFormats="0" applyAlignmentFormats="0" applyWidthHeightFormats="1" dataCaption="Werte" updatedVersion="6" minRefreshableVersion="3" useAutoFormatting="1" subtotalHiddenItems="1" rowGrandTotals="0" colGrandTotals="0" itemPrintTitles="1" createdVersion="6" indent="0" outline="1" outlineData="1" rowHeaderCaption="Parameters" colHeaderCaption="Year">
  <location ref="A4:S13" firstHeaderRow="1" firstDataRow="3" firstDataCol="4" rowPageCount="1" colPageCount="1"/>
  <pivotFields count="10">
    <pivotField axis="axisRow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ubtotalTop="0" showAll="0" insertBlankRow="1" dataSourceSort="1" defaultSubtotal="0" defaultAttributeDrillState="1">
      <items count="6">
        <item n="-"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5">
        <item x="0"/>
        <item n="-"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5"/>
    <field x="3"/>
    <field x="4"/>
  </rowFields>
  <rowItems count="7">
    <i>
      <x/>
    </i>
    <i r="1">
      <x/>
      <x/>
      <x/>
      <x/>
    </i>
    <i>
      <x v="1"/>
    </i>
    <i r="1">
      <x v="1"/>
      <x v="1"/>
      <x/>
      <x/>
    </i>
    <i r="1">
      <x v="2"/>
      <x v="2"/>
      <x/>
      <x/>
    </i>
    <i r="1">
      <x v="3"/>
      <x v="3"/>
      <x/>
      <x/>
    </i>
    <i r="1">
      <x v="4"/>
      <x v="4"/>
      <x/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9" hier="21" name="[Tabelle2].[Conversion Process].&amp;[Power-to-Liquid]" cap="Power-to-Liquid"/>
  </pageFields>
  <dataFields count="3">
    <dataField name="Value" fld="8" baseField="0" baseItem="0"/>
    <dataField name="ref" fld="6" subtotal="count" baseField="4" baseItem="0"/>
    <dataField name="note" fld="7" subtotal="count" baseField="0" baseItem="0"/>
  </dataFields>
  <formats count="1">
    <format dxfId="1">
      <pivotArea dataOnly="0" labelOnly="1" outline="0" fieldPosition="0">
        <references count="2">
          <reference field="4294967294" count="1">
            <x v="1"/>
          </reference>
          <reference field="2" count="1" selected="0">
            <x v="5"/>
          </reference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erschiedene Ref"/>
    <pivotHierarchy dragToData="1"/>
    <pivotHierarchy dragToData="1" caption="Value"/>
    <pivotHierarchy dragToRow="0" dragToCol="0" dragToPage="0" dragToData="1" caption="ref"/>
    <pivotHierarchy dragToRow="0" dragToCol="0" dragToPage="0" dragToData="1" caption="no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0" showColHeaders="1" showRowStripes="0" showColStripes="0" showLastColumn="1"/>
  <rowHierarchiesUsage count="5">
    <rowHierarchyUsage hierarchyUsage="24"/>
    <rowHierarchyUsage hierarchyUsage="25"/>
    <rowHierarchyUsage hierarchyUsage="26"/>
    <rowHierarchyUsage hierarchyUsage="22"/>
    <rowHierarchyUsage hierarchyUsage="23"/>
  </rowHierarchiesUsage>
  <colHierarchiesUsage count="2">
    <colHierarchyUsage hierarchyUsage="2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Mappe3!Tabelle2">
        <x15:activeTabTopLevelEntity name="[Tabel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4B012-9698-4148-88AD-F821BAB579DD}" name="Tabelle2" displayName="Tabelle2" ref="A1:L414" totalsRowShown="0">
  <autoFilter ref="A1:L414" xr:uid="{96D2A862-D10D-4454-B6CF-FA548C32FB34}"/>
  <tableColumns count="12">
    <tableColumn id="12" xr3:uid="{B31EB1E0-96FC-4FAE-B207-36806EB8D22F}" name="Conversion Process Group"/>
    <tableColumn id="1" xr3:uid="{F94D3225-3515-4364-AC0D-6BC842D54A61}" name="Conversion Process"/>
    <tableColumn id="2" xr3:uid="{DEB7C87B-2EB0-4075-A94A-BFFBDA24AFB9}" name="Input Energy Form"/>
    <tableColumn id="3" xr3:uid="{01827E0B-36F5-4F34-8213-CB5579F9A07D}" name="Output Energy Form"/>
    <tableColumn id="4" xr3:uid="{504D511D-F4CC-4FC8-8F8E-135F89745636}" name="Parameter Type"/>
    <tableColumn id="5" xr3:uid="{1DBC8716-5ABC-4FFF-81BC-49D901B155A1}" name="Paramter Name"/>
    <tableColumn id="6" xr3:uid="{5924147F-ED69-4BF5-8E26-5799DF415E69}" name="Unit"/>
    <tableColumn id="7" xr3:uid="{A1EBE9BB-7315-4DC1-93A3-6C0BBBFB666D}" name="Name with Unit" dataDxfId="0">
      <calculatedColumnFormula>F2&amp;" "&amp;G2</calculatedColumnFormula>
    </tableColumn>
    <tableColumn id="8" xr3:uid="{B8C0D1AA-5FD5-4604-9F3F-7494093A825F}" name="Year"/>
    <tableColumn id="9" xr3:uid="{2EDDFAEA-F5CA-4E00-912E-E51530B3C5B5}" name="Value"/>
    <tableColumn id="10" xr3:uid="{48836C90-64D2-4DCF-A871-496D6A0A4F56}" name="Ref"/>
    <tableColumn id="11" xr3:uid="{FE94F5D3-C91A-4296-9B48-F15F05DE3AA6}" name="Not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78C-203A-4C73-AA60-F850B2038441}">
  <dimension ref="A2:S13"/>
  <sheetViews>
    <sheetView showGridLines="0" tabSelected="1" workbookViewId="0">
      <selection activeCell="C19" sqref="C19"/>
    </sheetView>
  </sheetViews>
  <sheetFormatPr baseColWidth="10" defaultRowHeight="14.25" x14ac:dyDescent="0.45"/>
  <cols>
    <col min="1" max="1" width="21.19921875" bestFit="1" customWidth="1"/>
    <col min="2" max="2" width="16" bestFit="1" customWidth="1"/>
    <col min="3" max="3" width="18.19921875" bestFit="1" customWidth="1"/>
    <col min="4" max="4" width="19.73046875" bestFit="1" customWidth="1"/>
    <col min="5" max="5" width="6.6640625" bestFit="1" customWidth="1"/>
    <col min="6" max="6" width="3.06640625" bestFit="1" customWidth="1"/>
    <col min="7" max="7" width="4.59765625" bestFit="1" customWidth="1"/>
    <col min="8" max="8" width="5.3984375" bestFit="1" customWidth="1"/>
    <col min="9" max="9" width="3.06640625" bestFit="1" customWidth="1"/>
    <col min="10" max="10" width="4.59765625" bestFit="1" customWidth="1"/>
    <col min="11" max="11" width="5.3984375" bestFit="1" customWidth="1"/>
    <col min="12" max="12" width="4" bestFit="1" customWidth="1"/>
    <col min="13" max="13" width="4.59765625" bestFit="1" customWidth="1"/>
    <col min="14" max="14" width="5.3984375" bestFit="1" customWidth="1"/>
    <col min="15" max="15" width="4" bestFit="1" customWidth="1"/>
    <col min="16" max="16" width="4.59765625" bestFit="1" customWidth="1"/>
    <col min="17" max="17" width="5.3984375" bestFit="1" customWidth="1"/>
    <col min="18" max="18" width="4" bestFit="1" customWidth="1"/>
    <col min="19" max="19" width="4.59765625" bestFit="1" customWidth="1"/>
    <col min="20" max="20" width="5.3984375" bestFit="1" customWidth="1"/>
    <col min="21" max="21" width="3.06640625" bestFit="1" customWidth="1"/>
    <col min="22" max="22" width="4.59765625" bestFit="1" customWidth="1"/>
  </cols>
  <sheetData>
    <row r="2" spans="1:19" x14ac:dyDescent="0.45">
      <c r="A2" s="14" t="s">
        <v>4</v>
      </c>
      <c r="B2" t="s" vm="1">
        <v>174</v>
      </c>
    </row>
    <row r="4" spans="1:19" x14ac:dyDescent="0.45">
      <c r="E4" s="14" t="s">
        <v>9</v>
      </c>
    </row>
    <row r="5" spans="1:19" x14ac:dyDescent="0.45">
      <c r="E5" t="s">
        <v>29</v>
      </c>
      <c r="H5" t="s">
        <v>30</v>
      </c>
      <c r="K5" t="s">
        <v>186</v>
      </c>
      <c r="N5" t="s">
        <v>31</v>
      </c>
      <c r="Q5" t="s">
        <v>32</v>
      </c>
    </row>
    <row r="6" spans="1:19" x14ac:dyDescent="0.45">
      <c r="A6" s="14" t="s">
        <v>112</v>
      </c>
      <c r="B6" s="14" t="s">
        <v>21</v>
      </c>
      <c r="C6" s="14" t="s">
        <v>5</v>
      </c>
      <c r="D6" s="14" t="s">
        <v>6</v>
      </c>
      <c r="E6" t="s">
        <v>10</v>
      </c>
      <c r="F6" t="s">
        <v>39</v>
      </c>
      <c r="G6" t="s">
        <v>184</v>
      </c>
      <c r="H6" t="s">
        <v>10</v>
      </c>
      <c r="I6" t="s">
        <v>39</v>
      </c>
      <c r="J6" t="s">
        <v>184</v>
      </c>
      <c r="K6" t="s">
        <v>10</v>
      </c>
      <c r="L6" t="s">
        <v>39</v>
      </c>
      <c r="M6" t="s">
        <v>184</v>
      </c>
      <c r="N6" t="s">
        <v>10</v>
      </c>
      <c r="O6" t="s">
        <v>39</v>
      </c>
      <c r="P6" t="s">
        <v>184</v>
      </c>
      <c r="Q6" t="s">
        <v>10</v>
      </c>
      <c r="R6" t="s">
        <v>39</v>
      </c>
      <c r="S6" t="s">
        <v>184</v>
      </c>
    </row>
    <row r="7" spans="1:19" x14ac:dyDescent="0.45">
      <c r="A7" s="15" t="s">
        <v>185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x14ac:dyDescent="0.45">
      <c r="A8" s="16" t="s">
        <v>107</v>
      </c>
      <c r="B8" s="15" t="s">
        <v>111</v>
      </c>
      <c r="C8" s="15" t="s">
        <v>52</v>
      </c>
      <c r="D8" s="15" t="s">
        <v>50</v>
      </c>
      <c r="E8" s="17"/>
      <c r="F8" s="17"/>
      <c r="G8" s="17"/>
      <c r="H8" s="17"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x14ac:dyDescent="0.45">
      <c r="A9" s="15" t="s">
        <v>20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x14ac:dyDescent="0.45">
      <c r="A10" s="16" t="s">
        <v>27</v>
      </c>
      <c r="B10" s="15" t="s">
        <v>29</v>
      </c>
      <c r="C10" s="15" t="s">
        <v>52</v>
      </c>
      <c r="D10" s="15" t="s">
        <v>50</v>
      </c>
      <c r="E10" s="17">
        <v>0.56000000000000005</v>
      </c>
      <c r="F10" s="17"/>
      <c r="G10" s="17" t="s">
        <v>166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x14ac:dyDescent="0.45">
      <c r="A11" s="16" t="s">
        <v>101</v>
      </c>
      <c r="B11" s="15" t="s">
        <v>105</v>
      </c>
      <c r="C11" s="15" t="s">
        <v>52</v>
      </c>
      <c r="D11" s="15" t="s">
        <v>50</v>
      </c>
      <c r="E11" s="17">
        <v>50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x14ac:dyDescent="0.45">
      <c r="A12" s="16" t="s">
        <v>102</v>
      </c>
      <c r="B12" s="15" t="s">
        <v>103</v>
      </c>
      <c r="C12" s="15" t="s">
        <v>52</v>
      </c>
      <c r="D12" s="15" t="s">
        <v>50</v>
      </c>
      <c r="E12" s="17"/>
      <c r="F12" s="17"/>
      <c r="G12" s="17"/>
      <c r="H12" s="17"/>
      <c r="I12" s="17"/>
      <c r="J12" s="17"/>
      <c r="K12" s="17">
        <v>2100</v>
      </c>
      <c r="L12" s="17" t="s">
        <v>221</v>
      </c>
      <c r="M12" s="17" t="s">
        <v>166</v>
      </c>
      <c r="N12" s="17">
        <v>1806</v>
      </c>
      <c r="O12" s="17" t="s">
        <v>221</v>
      </c>
      <c r="P12" s="17" t="s">
        <v>222</v>
      </c>
      <c r="Q12" s="17">
        <v>1300</v>
      </c>
      <c r="R12" s="17" t="s">
        <v>221</v>
      </c>
      <c r="S12" s="17" t="s">
        <v>166</v>
      </c>
    </row>
    <row r="13" spans="1:19" x14ac:dyDescent="0.45">
      <c r="A13" s="16" t="s">
        <v>100</v>
      </c>
      <c r="B13" s="15" t="s">
        <v>104</v>
      </c>
      <c r="C13" s="15" t="s">
        <v>52</v>
      </c>
      <c r="D13" s="15" t="s">
        <v>50</v>
      </c>
      <c r="E13" s="17">
        <v>20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DF10-24AC-4A6A-9204-A1EA73466D28}">
  <dimension ref="A1:M414"/>
  <sheetViews>
    <sheetView topLeftCell="B1" zoomScale="85" zoomScaleNormal="85" workbookViewId="0">
      <selection activeCell="J349" sqref="J349"/>
    </sheetView>
  </sheetViews>
  <sheetFormatPr baseColWidth="10" defaultRowHeight="14.25" x14ac:dyDescent="0.45"/>
  <cols>
    <col min="1" max="1" width="19.06640625" customWidth="1"/>
    <col min="2" max="2" width="26.796875" customWidth="1"/>
    <col min="3" max="3" width="18.46484375" customWidth="1"/>
    <col min="4" max="4" width="19.796875" customWidth="1"/>
    <col min="5" max="5" width="19" customWidth="1"/>
    <col min="6" max="6" width="38.796875" bestFit="1" customWidth="1"/>
    <col min="7" max="7" width="13.796875" customWidth="1"/>
    <col min="8" max="8" width="39.265625" hidden="1" customWidth="1"/>
    <col min="9" max="9" width="8.796875" customWidth="1"/>
    <col min="12" max="12" width="7.59765625" customWidth="1"/>
    <col min="14" max="14" width="28.33203125" bestFit="1" customWidth="1"/>
    <col min="15" max="15" width="22.33203125" bestFit="1" customWidth="1"/>
    <col min="16" max="19" width="5" bestFit="1" customWidth="1"/>
    <col min="20" max="20" width="5.796875" bestFit="1" customWidth="1"/>
    <col min="21" max="21" width="5" bestFit="1" customWidth="1"/>
    <col min="22" max="22" width="5.796875" bestFit="1" customWidth="1"/>
  </cols>
  <sheetData>
    <row r="1" spans="1:12" x14ac:dyDescent="0.45">
      <c r="A1" t="s">
        <v>34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21</v>
      </c>
      <c r="H1" t="s">
        <v>33</v>
      </c>
      <c r="I1" t="s">
        <v>9</v>
      </c>
      <c r="J1" t="s">
        <v>10</v>
      </c>
      <c r="K1" t="s">
        <v>11</v>
      </c>
      <c r="L1" t="s">
        <v>12</v>
      </c>
    </row>
    <row r="2" spans="1:12" ht="14.55" customHeight="1" x14ac:dyDescent="0.45">
      <c r="A2" t="s">
        <v>35</v>
      </c>
      <c r="B2" t="s">
        <v>17</v>
      </c>
      <c r="C2" s="9" t="s">
        <v>18</v>
      </c>
      <c r="D2" s="10" t="s">
        <v>19</v>
      </c>
      <c r="E2" t="s">
        <v>20</v>
      </c>
      <c r="F2" t="s">
        <v>27</v>
      </c>
      <c r="H2" t="str">
        <f>F2&amp;" "&amp;G2</f>
        <v xml:space="preserve">efficiency </v>
      </c>
      <c r="I2" t="s">
        <v>29</v>
      </c>
      <c r="J2">
        <v>1</v>
      </c>
    </row>
    <row r="3" spans="1:12" x14ac:dyDescent="0.45">
      <c r="A3" t="s">
        <v>35</v>
      </c>
      <c r="B3" t="s">
        <v>17</v>
      </c>
      <c r="C3" s="9" t="s">
        <v>18</v>
      </c>
      <c r="D3" s="10" t="s">
        <v>19</v>
      </c>
      <c r="E3" t="s">
        <v>20</v>
      </c>
      <c r="F3" s="11" t="s">
        <v>25</v>
      </c>
      <c r="G3" s="7" t="s">
        <v>22</v>
      </c>
      <c r="H3" t="str">
        <f t="shared" ref="H3:H56" si="0">F3&amp;" "&amp;G3</f>
        <v>specific CO2 emission [t/MWh]</v>
      </c>
      <c r="I3" t="s">
        <v>29</v>
      </c>
      <c r="J3">
        <v>0.38</v>
      </c>
      <c r="K3" t="str">
        <f>References!$B$3</f>
        <v>[2]</v>
      </c>
      <c r="L3" t="str">
        <f>Notes!$A$2</f>
        <v>A</v>
      </c>
    </row>
    <row r="4" spans="1:12" x14ac:dyDescent="0.45">
      <c r="A4" t="s">
        <v>35</v>
      </c>
      <c r="B4" t="s">
        <v>17</v>
      </c>
      <c r="C4" s="9" t="s">
        <v>18</v>
      </c>
      <c r="D4" s="10" t="s">
        <v>19</v>
      </c>
      <c r="E4" t="s">
        <v>20</v>
      </c>
      <c r="F4" t="s">
        <v>26</v>
      </c>
      <c r="G4" t="s">
        <v>23</v>
      </c>
      <c r="H4" t="str">
        <f t="shared" si="0"/>
        <v>variable operation cost [ct/kWh]</v>
      </c>
      <c r="I4">
        <v>2016</v>
      </c>
      <c r="J4">
        <v>0</v>
      </c>
      <c r="L4" t="str">
        <f>Notes!$A$3</f>
        <v>B</v>
      </c>
    </row>
    <row r="5" spans="1:12" x14ac:dyDescent="0.45">
      <c r="A5" t="s">
        <v>35</v>
      </c>
      <c r="B5" t="s">
        <v>17</v>
      </c>
      <c r="C5" s="9" t="s">
        <v>18</v>
      </c>
      <c r="D5" s="10" t="s">
        <v>19</v>
      </c>
      <c r="E5" t="s">
        <v>20</v>
      </c>
      <c r="F5" t="s">
        <v>26</v>
      </c>
      <c r="G5" t="s">
        <v>23</v>
      </c>
      <c r="H5" t="str">
        <f t="shared" si="0"/>
        <v>variable operation cost [ct/kWh]</v>
      </c>
      <c r="I5">
        <v>2030</v>
      </c>
      <c r="J5">
        <v>0</v>
      </c>
      <c r="L5" t="str">
        <f>Notes!$A$3</f>
        <v>B</v>
      </c>
    </row>
    <row r="6" spans="1:12" x14ac:dyDescent="0.45">
      <c r="A6" t="s">
        <v>35</v>
      </c>
      <c r="B6" t="s">
        <v>17</v>
      </c>
      <c r="C6" s="9" t="s">
        <v>18</v>
      </c>
      <c r="D6" s="10" t="s">
        <v>19</v>
      </c>
      <c r="E6" t="s">
        <v>20</v>
      </c>
      <c r="F6" t="s">
        <v>26</v>
      </c>
      <c r="G6" t="s">
        <v>23</v>
      </c>
      <c r="H6" t="str">
        <f t="shared" si="0"/>
        <v>variable operation cost [ct/kWh]</v>
      </c>
      <c r="I6">
        <v>2050</v>
      </c>
      <c r="J6">
        <v>0</v>
      </c>
      <c r="L6" t="str">
        <f>Notes!$A$3</f>
        <v>B</v>
      </c>
    </row>
    <row r="7" spans="1:12" x14ac:dyDescent="0.45">
      <c r="A7" t="s">
        <v>35</v>
      </c>
      <c r="B7" t="s">
        <v>17</v>
      </c>
      <c r="C7" s="9" t="s">
        <v>18</v>
      </c>
      <c r="D7" s="10" t="s">
        <v>19</v>
      </c>
      <c r="E7" t="s">
        <v>185</v>
      </c>
      <c r="F7" s="11" t="s">
        <v>28</v>
      </c>
      <c r="G7" t="s">
        <v>24</v>
      </c>
      <c r="H7" t="str">
        <f t="shared" si="0"/>
        <v>maximum annual energy output [TWh/a]</v>
      </c>
      <c r="I7">
        <v>2016</v>
      </c>
      <c r="J7">
        <v>69</v>
      </c>
      <c r="K7" t="str">
        <f>References!$B$2</f>
        <v>[1]</v>
      </c>
      <c r="L7" t="str">
        <f>Notes!$A$4</f>
        <v>C</v>
      </c>
    </row>
    <row r="8" spans="1:12" x14ac:dyDescent="0.45">
      <c r="A8" t="s">
        <v>35</v>
      </c>
      <c r="B8" t="s">
        <v>17</v>
      </c>
      <c r="C8" s="9" t="s">
        <v>18</v>
      </c>
      <c r="D8" s="10" t="s">
        <v>19</v>
      </c>
      <c r="E8" t="s">
        <v>185</v>
      </c>
      <c r="F8" s="11" t="s">
        <v>28</v>
      </c>
      <c r="G8" t="s">
        <v>24</v>
      </c>
      <c r="H8" t="str">
        <f t="shared" si="0"/>
        <v>maximum annual energy output [TWh/a]</v>
      </c>
      <c r="I8">
        <v>2030</v>
      </c>
      <c r="J8">
        <v>69</v>
      </c>
      <c r="K8" t="str">
        <f>References!$B$2</f>
        <v>[1]</v>
      </c>
      <c r="L8" t="str">
        <f>Notes!$A$4</f>
        <v>C</v>
      </c>
    </row>
    <row r="9" spans="1:12" x14ac:dyDescent="0.45">
      <c r="A9" t="s">
        <v>35</v>
      </c>
      <c r="B9" t="s">
        <v>17</v>
      </c>
      <c r="C9" s="9" t="s">
        <v>18</v>
      </c>
      <c r="D9" s="10" t="s">
        <v>19</v>
      </c>
      <c r="E9" t="s">
        <v>185</v>
      </c>
      <c r="F9" s="11" t="s">
        <v>28</v>
      </c>
      <c r="G9" t="s">
        <v>24</v>
      </c>
      <c r="H9" t="str">
        <f t="shared" si="0"/>
        <v>maximum annual energy output [TWh/a]</v>
      </c>
      <c r="I9">
        <v>2050</v>
      </c>
      <c r="J9">
        <v>69</v>
      </c>
      <c r="K9" t="str">
        <f>References!$B$2</f>
        <v>[1]</v>
      </c>
      <c r="L9" t="str">
        <f>Notes!$A$4</f>
        <v>C</v>
      </c>
    </row>
    <row r="10" spans="1:12" x14ac:dyDescent="0.45">
      <c r="C10" s="9"/>
      <c r="D10" s="10"/>
      <c r="F10" s="11"/>
      <c r="H10" t="str">
        <f>F10&amp;" "&amp;G10</f>
        <v xml:space="preserve"> </v>
      </c>
    </row>
    <row r="11" spans="1:12" x14ac:dyDescent="0.45">
      <c r="A11" t="s">
        <v>35</v>
      </c>
      <c r="B11" t="s">
        <v>36</v>
      </c>
      <c r="C11" s="9" t="s">
        <v>18</v>
      </c>
      <c r="D11" t="s">
        <v>37</v>
      </c>
      <c r="E11" t="s">
        <v>20</v>
      </c>
      <c r="F11" t="s">
        <v>27</v>
      </c>
      <c r="H11" t="str">
        <f t="shared" si="0"/>
        <v xml:space="preserve">efficiency </v>
      </c>
      <c r="I11" t="s">
        <v>29</v>
      </c>
      <c r="J11">
        <v>1</v>
      </c>
    </row>
    <row r="12" spans="1:12" x14ac:dyDescent="0.45">
      <c r="A12" t="s">
        <v>35</v>
      </c>
      <c r="B12" t="s">
        <v>36</v>
      </c>
      <c r="C12" s="9" t="s">
        <v>18</v>
      </c>
      <c r="D12" t="s">
        <v>37</v>
      </c>
      <c r="E12" t="s">
        <v>20</v>
      </c>
      <c r="F12" s="11" t="s">
        <v>25</v>
      </c>
      <c r="G12" s="7" t="s">
        <v>22</v>
      </c>
      <c r="H12" t="str">
        <f t="shared" si="0"/>
        <v>specific CO2 emission [t/MWh]</v>
      </c>
      <c r="I12" t="s">
        <v>29</v>
      </c>
      <c r="J12">
        <v>0</v>
      </c>
    </row>
    <row r="13" spans="1:12" x14ac:dyDescent="0.45">
      <c r="A13" t="s">
        <v>35</v>
      </c>
      <c r="B13" t="s">
        <v>36</v>
      </c>
      <c r="C13" s="9" t="s">
        <v>18</v>
      </c>
      <c r="D13" t="s">
        <v>37</v>
      </c>
      <c r="E13" t="s">
        <v>20</v>
      </c>
      <c r="F13" t="s">
        <v>26</v>
      </c>
      <c r="G13" t="s">
        <v>23</v>
      </c>
      <c r="H13" t="str">
        <f t="shared" si="0"/>
        <v>variable operation cost [ct/kWh]</v>
      </c>
      <c r="I13">
        <v>2016</v>
      </c>
      <c r="J13">
        <v>0</v>
      </c>
    </row>
    <row r="14" spans="1:12" x14ac:dyDescent="0.45">
      <c r="A14" t="s">
        <v>35</v>
      </c>
      <c r="B14" t="s">
        <v>36</v>
      </c>
      <c r="C14" s="9" t="s">
        <v>18</v>
      </c>
      <c r="D14" t="s">
        <v>37</v>
      </c>
      <c r="E14" t="s">
        <v>20</v>
      </c>
      <c r="F14" t="s">
        <v>26</v>
      </c>
      <c r="G14" t="s">
        <v>23</v>
      </c>
      <c r="H14" t="str">
        <f t="shared" si="0"/>
        <v>variable operation cost [ct/kWh]</v>
      </c>
      <c r="I14">
        <v>2030</v>
      </c>
      <c r="J14">
        <v>0</v>
      </c>
    </row>
    <row r="15" spans="1:12" x14ac:dyDescent="0.45">
      <c r="A15" t="s">
        <v>35</v>
      </c>
      <c r="B15" t="s">
        <v>36</v>
      </c>
      <c r="C15" s="9" t="s">
        <v>18</v>
      </c>
      <c r="D15" t="s">
        <v>37</v>
      </c>
      <c r="E15" t="s">
        <v>20</v>
      </c>
      <c r="F15" t="s">
        <v>26</v>
      </c>
      <c r="G15" t="s">
        <v>23</v>
      </c>
      <c r="H15" t="str">
        <f t="shared" si="0"/>
        <v>variable operation cost [ct/kWh]</v>
      </c>
      <c r="I15">
        <v>2050</v>
      </c>
      <c r="J15">
        <v>0</v>
      </c>
    </row>
    <row r="16" spans="1:12" x14ac:dyDescent="0.45">
      <c r="C16" s="9"/>
      <c r="H16" t="str">
        <f>F16&amp;" "&amp;G16</f>
        <v xml:space="preserve"> </v>
      </c>
    </row>
    <row r="17" spans="1:12" x14ac:dyDescent="0.45">
      <c r="A17" t="s">
        <v>35</v>
      </c>
      <c r="B17" t="s">
        <v>191</v>
      </c>
      <c r="C17" t="s">
        <v>18</v>
      </c>
      <c r="D17" t="s">
        <v>38</v>
      </c>
      <c r="E17" t="s">
        <v>20</v>
      </c>
      <c r="F17" t="s">
        <v>27</v>
      </c>
      <c r="H17" t="str">
        <f>F17&amp;" "&amp;G17</f>
        <v xml:space="preserve">efficiency </v>
      </c>
      <c r="I17" t="s">
        <v>29</v>
      </c>
      <c r="J17">
        <v>1</v>
      </c>
    </row>
    <row r="18" spans="1:12" x14ac:dyDescent="0.45">
      <c r="A18" t="s">
        <v>35</v>
      </c>
      <c r="B18" t="s">
        <v>191</v>
      </c>
      <c r="C18" t="s">
        <v>18</v>
      </c>
      <c r="D18" t="s">
        <v>38</v>
      </c>
      <c r="E18" t="s">
        <v>20</v>
      </c>
      <c r="F18" s="11" t="s">
        <v>25</v>
      </c>
      <c r="G18" s="7" t="s">
        <v>22</v>
      </c>
      <c r="H18" t="str">
        <f t="shared" ref="H18:H21" si="1">F18&amp;" "&amp;G18</f>
        <v>specific CO2 emission [t/MWh]</v>
      </c>
      <c r="I18" t="s">
        <v>29</v>
      </c>
      <c r="J18">
        <v>0.2</v>
      </c>
      <c r="K18" t="str">
        <f>References!$B$3</f>
        <v>[2]</v>
      </c>
    </row>
    <row r="19" spans="1:12" x14ac:dyDescent="0.45">
      <c r="A19" t="s">
        <v>35</v>
      </c>
      <c r="B19" t="s">
        <v>191</v>
      </c>
      <c r="C19" t="s">
        <v>18</v>
      </c>
      <c r="D19" t="s">
        <v>38</v>
      </c>
      <c r="E19" t="s">
        <v>20</v>
      </c>
      <c r="F19" t="s">
        <v>26</v>
      </c>
      <c r="G19" t="s">
        <v>23</v>
      </c>
      <c r="H19" t="str">
        <f t="shared" si="1"/>
        <v>variable operation cost [ct/kWh]</v>
      </c>
      <c r="I19">
        <v>2016</v>
      </c>
      <c r="J19" s="10">
        <v>15.4</v>
      </c>
      <c r="K19" t="str">
        <f>References!$B$2</f>
        <v>[1]</v>
      </c>
    </row>
    <row r="20" spans="1:12" x14ac:dyDescent="0.45">
      <c r="A20" t="s">
        <v>35</v>
      </c>
      <c r="B20" t="s">
        <v>191</v>
      </c>
      <c r="C20" t="s">
        <v>18</v>
      </c>
      <c r="D20" t="s">
        <v>38</v>
      </c>
      <c r="E20" t="s">
        <v>20</v>
      </c>
      <c r="F20" t="s">
        <v>26</v>
      </c>
      <c r="G20" t="s">
        <v>23</v>
      </c>
      <c r="H20" t="str">
        <f t="shared" si="1"/>
        <v>variable operation cost [ct/kWh]</v>
      </c>
      <c r="I20">
        <v>2030</v>
      </c>
      <c r="J20" s="10">
        <v>28.9</v>
      </c>
      <c r="K20" t="str">
        <f>References!$B$4</f>
        <v>[3]</v>
      </c>
    </row>
    <row r="21" spans="1:12" x14ac:dyDescent="0.45">
      <c r="A21" t="s">
        <v>35</v>
      </c>
      <c r="B21" t="s">
        <v>191</v>
      </c>
      <c r="C21" t="s">
        <v>18</v>
      </c>
      <c r="D21" t="s">
        <v>38</v>
      </c>
      <c r="E21" t="s">
        <v>20</v>
      </c>
      <c r="F21" t="s">
        <v>26</v>
      </c>
      <c r="G21" t="s">
        <v>23</v>
      </c>
      <c r="H21" t="str">
        <f t="shared" si="1"/>
        <v>variable operation cost [ct/kWh]</v>
      </c>
      <c r="I21">
        <v>2050</v>
      </c>
      <c r="J21" s="10">
        <v>29.7</v>
      </c>
      <c r="K21" t="str">
        <f>References!$B$4</f>
        <v>[3]</v>
      </c>
    </row>
    <row r="22" spans="1:12" x14ac:dyDescent="0.45">
      <c r="H22" t="str">
        <f>F22&amp;" "&amp;G22</f>
        <v xml:space="preserve"> </v>
      </c>
      <c r="J22" s="10"/>
    </row>
    <row r="23" spans="1:12" x14ac:dyDescent="0.45">
      <c r="A23" t="s">
        <v>35</v>
      </c>
      <c r="B23" t="s">
        <v>40</v>
      </c>
      <c r="C23" t="s">
        <v>18</v>
      </c>
      <c r="D23" t="s">
        <v>41</v>
      </c>
      <c r="E23" t="s">
        <v>20</v>
      </c>
      <c r="F23" t="s">
        <v>27</v>
      </c>
      <c r="H23" t="str">
        <f>F23&amp;" "&amp;G23</f>
        <v xml:space="preserve">efficiency </v>
      </c>
      <c r="I23" t="s">
        <v>29</v>
      </c>
      <c r="J23">
        <v>1</v>
      </c>
    </row>
    <row r="24" spans="1:12" x14ac:dyDescent="0.45">
      <c r="A24" t="s">
        <v>35</v>
      </c>
      <c r="B24" t="s">
        <v>40</v>
      </c>
      <c r="C24" t="s">
        <v>18</v>
      </c>
      <c r="D24" t="s">
        <v>41</v>
      </c>
      <c r="E24" t="s">
        <v>20</v>
      </c>
      <c r="F24" s="11" t="s">
        <v>25</v>
      </c>
      <c r="G24" s="7" t="s">
        <v>22</v>
      </c>
      <c r="H24" t="str">
        <f t="shared" ref="H24:H27" si="2">F24&amp;" "&amp;G24</f>
        <v>specific CO2 emission [t/MWh]</v>
      </c>
      <c r="I24" t="s">
        <v>29</v>
      </c>
      <c r="J24">
        <v>0.4</v>
      </c>
      <c r="K24" t="str">
        <f>References!$B$3</f>
        <v>[2]</v>
      </c>
    </row>
    <row r="25" spans="1:12" x14ac:dyDescent="0.45">
      <c r="A25" t="s">
        <v>35</v>
      </c>
      <c r="B25" t="s">
        <v>40</v>
      </c>
      <c r="C25" t="s">
        <v>18</v>
      </c>
      <c r="D25" t="s">
        <v>41</v>
      </c>
      <c r="E25" t="s">
        <v>20</v>
      </c>
      <c r="F25" t="s">
        <v>26</v>
      </c>
      <c r="G25" t="s">
        <v>23</v>
      </c>
      <c r="H25" t="str">
        <f t="shared" si="2"/>
        <v>variable operation cost [ct/kWh]</v>
      </c>
      <c r="I25">
        <v>2016</v>
      </c>
      <c r="J25" s="10">
        <v>6.1</v>
      </c>
      <c r="K25" s="45" t="str">
        <f>References!$B$17</f>
        <v>[16]</v>
      </c>
    </row>
    <row r="26" spans="1:12" x14ac:dyDescent="0.45">
      <c r="A26" t="s">
        <v>35</v>
      </c>
      <c r="B26" t="s">
        <v>40</v>
      </c>
      <c r="C26" t="s">
        <v>18</v>
      </c>
      <c r="D26" t="s">
        <v>41</v>
      </c>
      <c r="E26" t="s">
        <v>20</v>
      </c>
      <c r="F26" t="s">
        <v>26</v>
      </c>
      <c r="G26" t="s">
        <v>23</v>
      </c>
      <c r="H26" t="str">
        <f t="shared" si="2"/>
        <v>variable operation cost [ct/kWh]</v>
      </c>
      <c r="I26">
        <v>2030</v>
      </c>
      <c r="J26" s="10">
        <v>6.1</v>
      </c>
      <c r="K26" s="45" t="str">
        <f>References!$B$17</f>
        <v>[16]</v>
      </c>
      <c r="L26" t="str">
        <f>Notes!$A$7</f>
        <v>F</v>
      </c>
    </row>
    <row r="27" spans="1:12" x14ac:dyDescent="0.45">
      <c r="A27" t="s">
        <v>35</v>
      </c>
      <c r="B27" t="s">
        <v>40</v>
      </c>
      <c r="C27" t="s">
        <v>18</v>
      </c>
      <c r="D27" t="s">
        <v>41</v>
      </c>
      <c r="E27" t="s">
        <v>20</v>
      </c>
      <c r="F27" t="s">
        <v>26</v>
      </c>
      <c r="G27" t="s">
        <v>23</v>
      </c>
      <c r="H27" t="str">
        <f t="shared" si="2"/>
        <v>variable operation cost [ct/kWh]</v>
      </c>
      <c r="I27">
        <v>2050</v>
      </c>
      <c r="J27" s="10">
        <v>6.1</v>
      </c>
      <c r="K27" s="45" t="str">
        <f>References!$B$17</f>
        <v>[16]</v>
      </c>
      <c r="L27" t="str">
        <f>Notes!$A$7</f>
        <v>F</v>
      </c>
    </row>
    <row r="28" spans="1:12" x14ac:dyDescent="0.45">
      <c r="H28" t="str">
        <f>F28&amp;" "&amp;G28</f>
        <v xml:space="preserve"> </v>
      </c>
      <c r="J28" s="10"/>
      <c r="K28" s="45"/>
    </row>
    <row r="29" spans="1:12" x14ac:dyDescent="0.45">
      <c r="A29" t="s">
        <v>35</v>
      </c>
      <c r="B29" t="s">
        <v>42</v>
      </c>
      <c r="C29" t="s">
        <v>18</v>
      </c>
      <c r="D29" t="s">
        <v>43</v>
      </c>
      <c r="E29" t="s">
        <v>20</v>
      </c>
      <c r="F29" t="s">
        <v>27</v>
      </c>
      <c r="H29" t="str">
        <f>F29&amp;" "&amp;G29</f>
        <v xml:space="preserve">efficiency </v>
      </c>
      <c r="I29" t="s">
        <v>29</v>
      </c>
      <c r="J29">
        <v>1</v>
      </c>
    </row>
    <row r="30" spans="1:12" x14ac:dyDescent="0.45">
      <c r="A30" t="s">
        <v>35</v>
      </c>
      <c r="B30" t="s">
        <v>42</v>
      </c>
      <c r="C30" t="s">
        <v>18</v>
      </c>
      <c r="D30" t="s">
        <v>43</v>
      </c>
      <c r="E30" t="s">
        <v>20</v>
      </c>
      <c r="F30" s="11" t="s">
        <v>25</v>
      </c>
      <c r="G30" s="7" t="s">
        <v>22</v>
      </c>
      <c r="H30" t="str">
        <f t="shared" ref="H30:H33" si="3">F30&amp;" "&amp;G30</f>
        <v>specific CO2 emission [t/MWh]</v>
      </c>
      <c r="I30" t="s">
        <v>29</v>
      </c>
      <c r="J30">
        <v>0.27</v>
      </c>
      <c r="K30" t="str">
        <f>References!$B$3</f>
        <v>[2]</v>
      </c>
    </row>
    <row r="31" spans="1:12" x14ac:dyDescent="0.45">
      <c r="A31" t="s">
        <v>35</v>
      </c>
      <c r="B31" t="s">
        <v>42</v>
      </c>
      <c r="C31" t="s">
        <v>18</v>
      </c>
      <c r="D31" t="s">
        <v>43</v>
      </c>
      <c r="E31" t="s">
        <v>20</v>
      </c>
      <c r="F31" t="s">
        <v>26</v>
      </c>
      <c r="G31" t="s">
        <v>23</v>
      </c>
      <c r="H31" t="str">
        <f t="shared" si="3"/>
        <v>variable operation cost [ct/kWh]</v>
      </c>
      <c r="I31">
        <v>2016</v>
      </c>
      <c r="J31">
        <v>24.2</v>
      </c>
      <c r="K31" t="str">
        <f>References!$B$2</f>
        <v>[1]</v>
      </c>
    </row>
    <row r="32" spans="1:12" x14ac:dyDescent="0.45">
      <c r="A32" t="s">
        <v>35</v>
      </c>
      <c r="B32" t="s">
        <v>42</v>
      </c>
      <c r="C32" t="s">
        <v>18</v>
      </c>
      <c r="D32" t="s">
        <v>43</v>
      </c>
      <c r="E32" t="s">
        <v>20</v>
      </c>
      <c r="F32" t="s">
        <v>26</v>
      </c>
      <c r="G32" t="s">
        <v>23</v>
      </c>
      <c r="H32" t="str">
        <f t="shared" si="3"/>
        <v>variable operation cost [ct/kWh]</v>
      </c>
      <c r="I32">
        <v>2030</v>
      </c>
      <c r="J32">
        <v>40</v>
      </c>
      <c r="K32" t="str">
        <f>References!$B$4</f>
        <v>[3]</v>
      </c>
    </row>
    <row r="33" spans="1:12" x14ac:dyDescent="0.45">
      <c r="A33" t="s">
        <v>35</v>
      </c>
      <c r="B33" t="s">
        <v>42</v>
      </c>
      <c r="C33" t="s">
        <v>18</v>
      </c>
      <c r="D33" t="s">
        <v>43</v>
      </c>
      <c r="E33" t="s">
        <v>20</v>
      </c>
      <c r="F33" t="s">
        <v>26</v>
      </c>
      <c r="G33" t="s">
        <v>23</v>
      </c>
      <c r="H33" t="str">
        <f t="shared" si="3"/>
        <v>variable operation cost [ct/kWh]</v>
      </c>
      <c r="I33">
        <v>2050</v>
      </c>
      <c r="J33">
        <v>33.9</v>
      </c>
      <c r="K33" t="str">
        <f>References!$B$4</f>
        <v>[3]</v>
      </c>
    </row>
    <row r="34" spans="1:12" x14ac:dyDescent="0.45">
      <c r="H34" t="str">
        <f>F34&amp;" "&amp;G34</f>
        <v xml:space="preserve"> </v>
      </c>
    </row>
    <row r="35" spans="1:12" x14ac:dyDescent="0.45">
      <c r="A35" t="s">
        <v>35</v>
      </c>
      <c r="B35" t="s">
        <v>44</v>
      </c>
      <c r="C35" t="s">
        <v>18</v>
      </c>
      <c r="D35" t="s">
        <v>45</v>
      </c>
      <c r="E35" t="s">
        <v>20</v>
      </c>
      <c r="F35" t="s">
        <v>27</v>
      </c>
      <c r="H35" t="str">
        <f>F35&amp;" "&amp;G35</f>
        <v xml:space="preserve">efficiency </v>
      </c>
      <c r="I35" t="s">
        <v>29</v>
      </c>
      <c r="J35">
        <v>1</v>
      </c>
    </row>
    <row r="36" spans="1:12" x14ac:dyDescent="0.45">
      <c r="A36" t="s">
        <v>35</v>
      </c>
      <c r="B36" t="s">
        <v>44</v>
      </c>
      <c r="C36" t="s">
        <v>18</v>
      </c>
      <c r="D36" t="s">
        <v>45</v>
      </c>
      <c r="E36" t="s">
        <v>20</v>
      </c>
      <c r="F36" s="11" t="s">
        <v>25</v>
      </c>
      <c r="G36" s="7" t="s">
        <v>22</v>
      </c>
      <c r="H36" t="str">
        <f t="shared" ref="H36:H39" si="4">F36&amp;" "&amp;G36</f>
        <v>specific CO2 emission [t/MWh]</v>
      </c>
      <c r="I36" t="s">
        <v>29</v>
      </c>
      <c r="J36">
        <v>0.36</v>
      </c>
      <c r="K36" t="str">
        <f>References!$B$3</f>
        <v>[2]</v>
      </c>
    </row>
    <row r="37" spans="1:12" x14ac:dyDescent="0.45">
      <c r="A37" t="s">
        <v>35</v>
      </c>
      <c r="B37" t="s">
        <v>44</v>
      </c>
      <c r="C37" t="s">
        <v>18</v>
      </c>
      <c r="D37" t="s">
        <v>45</v>
      </c>
      <c r="E37" t="s">
        <v>20</v>
      </c>
      <c r="F37" t="s">
        <v>26</v>
      </c>
      <c r="G37" t="s">
        <v>23</v>
      </c>
      <c r="H37" t="str">
        <f t="shared" si="4"/>
        <v>variable operation cost [ct/kWh]</v>
      </c>
      <c r="I37">
        <v>2016</v>
      </c>
      <c r="J37">
        <v>8.1999999999999993</v>
      </c>
      <c r="K37" t="str">
        <f>References!$B$2</f>
        <v>[1]</v>
      </c>
    </row>
    <row r="38" spans="1:12" x14ac:dyDescent="0.45">
      <c r="A38" t="s">
        <v>35</v>
      </c>
      <c r="B38" t="s">
        <v>44</v>
      </c>
      <c r="C38" t="s">
        <v>18</v>
      </c>
      <c r="D38" t="s">
        <v>45</v>
      </c>
      <c r="E38" t="s">
        <v>20</v>
      </c>
      <c r="F38" t="s">
        <v>26</v>
      </c>
      <c r="G38" t="s">
        <v>23</v>
      </c>
      <c r="H38" t="str">
        <f t="shared" si="4"/>
        <v>variable operation cost [ct/kWh]</v>
      </c>
      <c r="I38">
        <v>2030</v>
      </c>
      <c r="J38">
        <v>9.3000000000000007</v>
      </c>
      <c r="K38" t="str">
        <f>References!$B$4</f>
        <v>[3]</v>
      </c>
    </row>
    <row r="39" spans="1:12" x14ac:dyDescent="0.45">
      <c r="A39" t="s">
        <v>35</v>
      </c>
      <c r="B39" t="s">
        <v>44</v>
      </c>
      <c r="C39" t="s">
        <v>18</v>
      </c>
      <c r="D39" t="s">
        <v>45</v>
      </c>
      <c r="E39" t="s">
        <v>20</v>
      </c>
      <c r="F39" t="s">
        <v>26</v>
      </c>
      <c r="G39" t="s">
        <v>23</v>
      </c>
      <c r="H39" t="str">
        <f t="shared" si="4"/>
        <v>variable operation cost [ct/kWh]</v>
      </c>
      <c r="I39">
        <v>2050</v>
      </c>
      <c r="J39">
        <v>8.5</v>
      </c>
      <c r="K39" t="str">
        <f>References!$B$4</f>
        <v>[3]</v>
      </c>
    </row>
    <row r="40" spans="1:12" x14ac:dyDescent="0.45">
      <c r="H40" t="str">
        <f>F40&amp;" "&amp;G40</f>
        <v xml:space="preserve"> </v>
      </c>
    </row>
    <row r="41" spans="1:12" x14ac:dyDescent="0.45">
      <c r="A41" t="s">
        <v>35</v>
      </c>
      <c r="B41" t="s">
        <v>46</v>
      </c>
      <c r="C41" t="s">
        <v>18</v>
      </c>
      <c r="D41" t="s">
        <v>47</v>
      </c>
      <c r="E41" t="s">
        <v>20</v>
      </c>
      <c r="F41" t="s">
        <v>27</v>
      </c>
      <c r="H41" t="str">
        <f>F41&amp;" "&amp;G41</f>
        <v xml:space="preserve">efficiency </v>
      </c>
      <c r="I41" t="s">
        <v>29</v>
      </c>
      <c r="J41">
        <v>1</v>
      </c>
    </row>
    <row r="42" spans="1:12" x14ac:dyDescent="0.45">
      <c r="A42" t="s">
        <v>35</v>
      </c>
      <c r="B42" t="s">
        <v>46</v>
      </c>
      <c r="C42" t="s">
        <v>18</v>
      </c>
      <c r="D42" t="s">
        <v>47</v>
      </c>
      <c r="E42" t="s">
        <v>20</v>
      </c>
      <c r="F42" s="11" t="s">
        <v>25</v>
      </c>
      <c r="G42" s="7" t="s">
        <v>22</v>
      </c>
      <c r="H42" t="str">
        <f t="shared" ref="H42:H48" si="5">F42&amp;" "&amp;G42</f>
        <v>specific CO2 emission [t/MWh]</v>
      </c>
      <c r="I42" t="s">
        <v>29</v>
      </c>
      <c r="J42">
        <v>0</v>
      </c>
    </row>
    <row r="43" spans="1:12" x14ac:dyDescent="0.45">
      <c r="A43" t="s">
        <v>35</v>
      </c>
      <c r="B43" t="s">
        <v>46</v>
      </c>
      <c r="C43" t="s">
        <v>18</v>
      </c>
      <c r="D43" t="s">
        <v>47</v>
      </c>
      <c r="E43" t="s">
        <v>20</v>
      </c>
      <c r="F43" t="s">
        <v>26</v>
      </c>
      <c r="G43" t="s">
        <v>23</v>
      </c>
      <c r="H43" t="str">
        <f t="shared" si="5"/>
        <v>variable operation cost [ct/kWh]</v>
      </c>
      <c r="I43">
        <v>2016</v>
      </c>
      <c r="J43">
        <v>20</v>
      </c>
      <c r="K43" s="45" t="str">
        <f>References!$B$5</f>
        <v>[4]</v>
      </c>
      <c r="L43" t="str">
        <f>Notes!$A$5</f>
        <v>D</v>
      </c>
    </row>
    <row r="44" spans="1:12" x14ac:dyDescent="0.45">
      <c r="A44" t="s">
        <v>35</v>
      </c>
      <c r="B44" t="s">
        <v>46</v>
      </c>
      <c r="C44" t="s">
        <v>18</v>
      </c>
      <c r="D44" t="s">
        <v>47</v>
      </c>
      <c r="E44" t="s">
        <v>20</v>
      </c>
      <c r="F44" t="s">
        <v>26</v>
      </c>
      <c r="G44" t="s">
        <v>23</v>
      </c>
      <c r="H44" t="str">
        <f t="shared" si="5"/>
        <v>variable operation cost [ct/kWh]</v>
      </c>
      <c r="I44">
        <v>2030</v>
      </c>
      <c r="J44">
        <v>20</v>
      </c>
      <c r="K44" s="45" t="str">
        <f>References!$B$5</f>
        <v>[4]</v>
      </c>
      <c r="L44" t="str">
        <f>Notes!$A$5</f>
        <v>D</v>
      </c>
    </row>
    <row r="45" spans="1:12" x14ac:dyDescent="0.45">
      <c r="A45" t="s">
        <v>35</v>
      </c>
      <c r="B45" t="s">
        <v>46</v>
      </c>
      <c r="C45" t="s">
        <v>18</v>
      </c>
      <c r="D45" t="s">
        <v>47</v>
      </c>
      <c r="E45" t="s">
        <v>20</v>
      </c>
      <c r="F45" t="s">
        <v>26</v>
      </c>
      <c r="G45" t="s">
        <v>23</v>
      </c>
      <c r="H45" t="str">
        <f t="shared" si="5"/>
        <v>variable operation cost [ct/kWh]</v>
      </c>
      <c r="I45">
        <v>2050</v>
      </c>
      <c r="J45">
        <v>20</v>
      </c>
      <c r="K45" s="45" t="str">
        <f>References!$B$5</f>
        <v>[4]</v>
      </c>
      <c r="L45" t="str">
        <f>Notes!$A$5</f>
        <v>D</v>
      </c>
    </row>
    <row r="46" spans="1:12" x14ac:dyDescent="0.45">
      <c r="A46" t="s">
        <v>35</v>
      </c>
      <c r="B46" t="s">
        <v>46</v>
      </c>
      <c r="C46" t="s">
        <v>18</v>
      </c>
      <c r="D46" t="s">
        <v>47</v>
      </c>
      <c r="E46" t="s">
        <v>185</v>
      </c>
      <c r="F46" s="11" t="s">
        <v>28</v>
      </c>
      <c r="G46" t="s">
        <v>24</v>
      </c>
      <c r="H46" t="str">
        <f t="shared" si="5"/>
        <v>maximum annual energy output [TWh/a]</v>
      </c>
      <c r="I46">
        <v>2016</v>
      </c>
      <c r="J46">
        <v>310</v>
      </c>
      <c r="K46" t="str">
        <f>References!$B$4</f>
        <v>[3]</v>
      </c>
    </row>
    <row r="47" spans="1:12" x14ac:dyDescent="0.45">
      <c r="A47" t="s">
        <v>35</v>
      </c>
      <c r="B47" t="s">
        <v>46</v>
      </c>
      <c r="C47" t="s">
        <v>18</v>
      </c>
      <c r="D47" t="s">
        <v>47</v>
      </c>
      <c r="E47" t="s">
        <v>185</v>
      </c>
      <c r="F47" s="11" t="s">
        <v>28</v>
      </c>
      <c r="G47" t="s">
        <v>24</v>
      </c>
      <c r="H47" t="str">
        <f t="shared" si="5"/>
        <v>maximum annual energy output [TWh/a]</v>
      </c>
      <c r="I47">
        <v>2030</v>
      </c>
      <c r="J47">
        <v>310</v>
      </c>
      <c r="K47" t="str">
        <f>References!$B$4</f>
        <v>[3]</v>
      </c>
    </row>
    <row r="48" spans="1:12" x14ac:dyDescent="0.45">
      <c r="A48" t="s">
        <v>35</v>
      </c>
      <c r="B48" t="s">
        <v>46</v>
      </c>
      <c r="C48" t="s">
        <v>18</v>
      </c>
      <c r="D48" t="s">
        <v>47</v>
      </c>
      <c r="E48" t="s">
        <v>185</v>
      </c>
      <c r="F48" s="11" t="s">
        <v>28</v>
      </c>
      <c r="G48" t="s">
        <v>24</v>
      </c>
      <c r="H48" t="str">
        <f t="shared" si="5"/>
        <v>maximum annual energy output [TWh/a]</v>
      </c>
      <c r="I48">
        <v>2050</v>
      </c>
      <c r="J48">
        <v>310</v>
      </c>
      <c r="K48" t="str">
        <f>References!$B$4</f>
        <v>[3]</v>
      </c>
    </row>
    <row r="49" spans="1:12" x14ac:dyDescent="0.45">
      <c r="F49" s="11"/>
      <c r="H49" t="str">
        <f>F49&amp;" "&amp;G49</f>
        <v xml:space="preserve"> </v>
      </c>
    </row>
    <row r="50" spans="1:12" x14ac:dyDescent="0.45">
      <c r="A50" t="s">
        <v>35</v>
      </c>
      <c r="B50" t="s">
        <v>48</v>
      </c>
      <c r="C50" t="s">
        <v>49</v>
      </c>
      <c r="D50" t="s">
        <v>50</v>
      </c>
      <c r="E50" t="s">
        <v>20</v>
      </c>
      <c r="F50" t="s">
        <v>27</v>
      </c>
      <c r="I50" t="s">
        <v>29</v>
      </c>
      <c r="J50">
        <v>0.9</v>
      </c>
      <c r="K50" t="str">
        <f>References!$B$6</f>
        <v>[5]</v>
      </c>
    </row>
    <row r="51" spans="1:12" x14ac:dyDescent="0.45">
      <c r="H51" t="str">
        <f>F51&amp;" "&amp;G51</f>
        <v xml:space="preserve"> </v>
      </c>
    </row>
    <row r="52" spans="1:12" x14ac:dyDescent="0.45">
      <c r="A52" t="s">
        <v>195</v>
      </c>
      <c r="B52" t="s">
        <v>51</v>
      </c>
      <c r="C52" t="s">
        <v>52</v>
      </c>
      <c r="D52" t="s">
        <v>18</v>
      </c>
      <c r="E52" t="s">
        <v>20</v>
      </c>
      <c r="F52" t="s">
        <v>27</v>
      </c>
      <c r="I52" t="s">
        <v>29</v>
      </c>
      <c r="J52">
        <v>1</v>
      </c>
    </row>
    <row r="53" spans="1:12" x14ac:dyDescent="0.45">
      <c r="A53" t="s">
        <v>195</v>
      </c>
      <c r="B53" t="s">
        <v>51</v>
      </c>
      <c r="C53" t="s">
        <v>52</v>
      </c>
      <c r="D53" t="s">
        <v>18</v>
      </c>
      <c r="E53" t="s">
        <v>185</v>
      </c>
      <c r="F53" t="s">
        <v>53</v>
      </c>
      <c r="H53" t="str">
        <f t="shared" si="0"/>
        <v xml:space="preserve">Output Temporal Distribution Name </v>
      </c>
      <c r="I53" t="s">
        <v>29</v>
      </c>
      <c r="K53" t="str">
        <f>Timeseries!H5</f>
        <v>[6][1][7]</v>
      </c>
      <c r="L53" s="20" t="str">
        <f>Timeseries!$C$5</f>
        <v>Eletricity TS</v>
      </c>
    </row>
    <row r="54" spans="1:12" x14ac:dyDescent="0.45">
      <c r="A54" t="s">
        <v>195</v>
      </c>
      <c r="B54" t="s">
        <v>51</v>
      </c>
      <c r="C54" t="s">
        <v>52</v>
      </c>
      <c r="D54" t="s">
        <v>18</v>
      </c>
      <c r="E54" t="s">
        <v>185</v>
      </c>
      <c r="F54" s="11" t="s">
        <v>54</v>
      </c>
      <c r="G54" t="s">
        <v>24</v>
      </c>
      <c r="H54" t="str">
        <f t="shared" si="0"/>
        <v>annual energy output [TWh/a]</v>
      </c>
      <c r="I54">
        <v>2016</v>
      </c>
      <c r="J54">
        <v>511</v>
      </c>
      <c r="K54" t="str">
        <f>References!$B$2&amp;References!$B$3</f>
        <v>[1][2]</v>
      </c>
      <c r="L54" t="str">
        <f>Notes!$A$6</f>
        <v>E</v>
      </c>
    </row>
    <row r="55" spans="1:12" x14ac:dyDescent="0.45">
      <c r="A55" t="s">
        <v>195</v>
      </c>
      <c r="B55" t="s">
        <v>51</v>
      </c>
      <c r="C55" t="s">
        <v>52</v>
      </c>
      <c r="D55" t="s">
        <v>18</v>
      </c>
      <c r="E55" t="s">
        <v>185</v>
      </c>
      <c r="F55" s="11" t="s">
        <v>54</v>
      </c>
      <c r="G55" t="s">
        <v>24</v>
      </c>
      <c r="H55" t="str">
        <f t="shared" si="0"/>
        <v>annual energy output [TWh/a]</v>
      </c>
      <c r="I55">
        <v>2030</v>
      </c>
      <c r="J55">
        <v>511</v>
      </c>
      <c r="K55" t="str">
        <f>References!$B$2&amp;References!$B$3</f>
        <v>[1][2]</v>
      </c>
      <c r="L55" t="str">
        <f>Notes!$A$6&amp;","&amp;Notes!$A$7</f>
        <v>E,F</v>
      </c>
    </row>
    <row r="56" spans="1:12" x14ac:dyDescent="0.45">
      <c r="A56" t="s">
        <v>195</v>
      </c>
      <c r="B56" t="s">
        <v>51</v>
      </c>
      <c r="C56" t="s">
        <v>52</v>
      </c>
      <c r="D56" t="s">
        <v>18</v>
      </c>
      <c r="E56" t="s">
        <v>185</v>
      </c>
      <c r="F56" s="11" t="s">
        <v>54</v>
      </c>
      <c r="G56" t="s">
        <v>24</v>
      </c>
      <c r="H56" t="str">
        <f t="shared" si="0"/>
        <v>annual energy output [TWh/a]</v>
      </c>
      <c r="I56">
        <v>2050</v>
      </c>
      <c r="J56">
        <v>511</v>
      </c>
      <c r="K56" t="str">
        <f>References!$B$2&amp;References!$B$3</f>
        <v>[1][2]</v>
      </c>
      <c r="L56" t="str">
        <f>Notes!$A$6&amp;","&amp;Notes!$A$7</f>
        <v>E,F</v>
      </c>
    </row>
    <row r="57" spans="1:12" x14ac:dyDescent="0.45">
      <c r="F57" s="11"/>
      <c r="H57" t="str">
        <f>F57&amp;" "&amp;G57</f>
        <v xml:space="preserve"> </v>
      </c>
    </row>
    <row r="58" spans="1:12" x14ac:dyDescent="0.45">
      <c r="A58" t="s">
        <v>195</v>
      </c>
      <c r="B58" s="18" t="s">
        <v>88</v>
      </c>
      <c r="C58" s="18" t="s">
        <v>89</v>
      </c>
      <c r="D58" s="9" t="s">
        <v>18</v>
      </c>
      <c r="E58" t="s">
        <v>20</v>
      </c>
      <c r="F58" t="s">
        <v>27</v>
      </c>
      <c r="I58" t="s">
        <v>29</v>
      </c>
      <c r="J58">
        <v>1</v>
      </c>
    </row>
    <row r="59" spans="1:12" x14ac:dyDescent="0.45">
      <c r="A59" t="s">
        <v>195</v>
      </c>
      <c r="B59" s="18" t="s">
        <v>88</v>
      </c>
      <c r="C59" s="18" t="s">
        <v>89</v>
      </c>
      <c r="D59" s="9" t="s">
        <v>18</v>
      </c>
      <c r="E59" t="s">
        <v>185</v>
      </c>
      <c r="F59" t="s">
        <v>53</v>
      </c>
      <c r="H59" t="str">
        <f t="shared" ref="H59:H62" si="6">F59&amp;" "&amp;G59</f>
        <v xml:space="preserve">Output Temporal Distribution Name </v>
      </c>
      <c r="I59" t="s">
        <v>29</v>
      </c>
      <c r="L59" t="str">
        <f>Timeseries!$C$4</f>
        <v>Uniform</v>
      </c>
    </row>
    <row r="60" spans="1:12" x14ac:dyDescent="0.45">
      <c r="A60" t="s">
        <v>195</v>
      </c>
      <c r="B60" s="18" t="s">
        <v>88</v>
      </c>
      <c r="C60" s="18" t="s">
        <v>89</v>
      </c>
      <c r="D60" s="9" t="s">
        <v>18</v>
      </c>
      <c r="E60" t="s">
        <v>185</v>
      </c>
      <c r="F60" s="11" t="s">
        <v>54</v>
      </c>
      <c r="G60" t="s">
        <v>24</v>
      </c>
      <c r="H60" t="str">
        <f t="shared" si="6"/>
        <v>annual energy output [TWh/a]</v>
      </c>
      <c r="I60">
        <v>2016</v>
      </c>
      <c r="J60">
        <v>245</v>
      </c>
      <c r="K60" t="str">
        <f>References!$B$2</f>
        <v>[1]</v>
      </c>
    </row>
    <row r="61" spans="1:12" x14ac:dyDescent="0.45">
      <c r="A61" t="s">
        <v>195</v>
      </c>
      <c r="B61" s="18" t="s">
        <v>88</v>
      </c>
      <c r="C61" s="18" t="s">
        <v>89</v>
      </c>
      <c r="D61" s="9" t="s">
        <v>18</v>
      </c>
      <c r="E61" t="s">
        <v>185</v>
      </c>
      <c r="F61" s="11" t="s">
        <v>54</v>
      </c>
      <c r="G61" t="s">
        <v>24</v>
      </c>
      <c r="H61" t="str">
        <f t="shared" si="6"/>
        <v>annual energy output [TWh/a]</v>
      </c>
      <c r="I61">
        <v>2030</v>
      </c>
      <c r="J61">
        <v>245</v>
      </c>
      <c r="L61" t="str">
        <f>Notes!$A$7</f>
        <v>F</v>
      </c>
    </row>
    <row r="62" spans="1:12" x14ac:dyDescent="0.45">
      <c r="A62" t="s">
        <v>195</v>
      </c>
      <c r="B62" s="18" t="s">
        <v>88</v>
      </c>
      <c r="C62" s="18" t="s">
        <v>89</v>
      </c>
      <c r="D62" s="9" t="s">
        <v>18</v>
      </c>
      <c r="E62" t="s">
        <v>185</v>
      </c>
      <c r="F62" s="11" t="s">
        <v>54</v>
      </c>
      <c r="G62" t="s">
        <v>24</v>
      </c>
      <c r="H62" t="str">
        <f t="shared" si="6"/>
        <v>annual energy output [TWh/a]</v>
      </c>
      <c r="I62">
        <v>2050</v>
      </c>
      <c r="J62">
        <v>245</v>
      </c>
      <c r="L62" t="str">
        <f>Notes!$A$7</f>
        <v>F</v>
      </c>
    </row>
    <row r="63" spans="1:12" x14ac:dyDescent="0.45">
      <c r="B63" s="18"/>
      <c r="C63" s="18"/>
      <c r="D63" s="9"/>
      <c r="F63" s="11"/>
      <c r="H63" t="str">
        <f>F63&amp;" "&amp;G63</f>
        <v xml:space="preserve"> </v>
      </c>
    </row>
    <row r="64" spans="1:12" x14ac:dyDescent="0.45">
      <c r="A64" t="s">
        <v>195</v>
      </c>
      <c r="B64" t="s">
        <v>90</v>
      </c>
      <c r="C64" t="s">
        <v>91</v>
      </c>
      <c r="D64" t="s">
        <v>18</v>
      </c>
      <c r="E64" t="s">
        <v>20</v>
      </c>
      <c r="F64" t="s">
        <v>27</v>
      </c>
      <c r="I64" t="s">
        <v>29</v>
      </c>
      <c r="J64">
        <v>1</v>
      </c>
    </row>
    <row r="65" spans="1:12" x14ac:dyDescent="0.45">
      <c r="A65" t="s">
        <v>195</v>
      </c>
      <c r="B65" t="s">
        <v>90</v>
      </c>
      <c r="C65" t="s">
        <v>91</v>
      </c>
      <c r="D65" t="s">
        <v>18</v>
      </c>
      <c r="E65" t="s">
        <v>185</v>
      </c>
      <c r="F65" t="s">
        <v>53</v>
      </c>
      <c r="H65" t="str">
        <f t="shared" ref="H65:H68" si="7">F65&amp;" "&amp;G65</f>
        <v xml:space="preserve">Output Temporal Distribution Name </v>
      </c>
      <c r="I65" t="s">
        <v>29</v>
      </c>
      <c r="L65" t="str">
        <f>Timeseries!$C$4</f>
        <v>Uniform</v>
      </c>
    </row>
    <row r="66" spans="1:12" x14ac:dyDescent="0.45">
      <c r="A66" t="s">
        <v>195</v>
      </c>
      <c r="B66" t="s">
        <v>90</v>
      </c>
      <c r="C66" t="s">
        <v>91</v>
      </c>
      <c r="D66" t="s">
        <v>18</v>
      </c>
      <c r="E66" t="s">
        <v>185</v>
      </c>
      <c r="F66" s="11" t="s">
        <v>54</v>
      </c>
      <c r="G66" t="s">
        <v>24</v>
      </c>
      <c r="H66" t="str">
        <f t="shared" si="7"/>
        <v>annual energy output [TWh/a]</v>
      </c>
      <c r="I66">
        <v>2016</v>
      </c>
      <c r="J66">
        <v>250</v>
      </c>
      <c r="K66" t="str">
        <f>References!$B$2</f>
        <v>[1]</v>
      </c>
    </row>
    <row r="67" spans="1:12" x14ac:dyDescent="0.45">
      <c r="A67" t="s">
        <v>195</v>
      </c>
      <c r="B67" t="s">
        <v>90</v>
      </c>
      <c r="C67" t="s">
        <v>91</v>
      </c>
      <c r="D67" t="s">
        <v>18</v>
      </c>
      <c r="E67" t="s">
        <v>185</v>
      </c>
      <c r="F67" s="11" t="s">
        <v>54</v>
      </c>
      <c r="G67" t="s">
        <v>24</v>
      </c>
      <c r="H67" t="str">
        <f t="shared" si="7"/>
        <v>annual energy output [TWh/a]</v>
      </c>
      <c r="I67">
        <v>2030</v>
      </c>
      <c r="J67">
        <v>250</v>
      </c>
      <c r="L67" t="str">
        <f>Notes!$A$7</f>
        <v>F</v>
      </c>
    </row>
    <row r="68" spans="1:12" x14ac:dyDescent="0.45">
      <c r="A68" t="s">
        <v>195</v>
      </c>
      <c r="B68" t="s">
        <v>90</v>
      </c>
      <c r="C68" t="s">
        <v>91</v>
      </c>
      <c r="D68" t="s">
        <v>18</v>
      </c>
      <c r="E68" t="s">
        <v>185</v>
      </c>
      <c r="F68" s="11" t="s">
        <v>54</v>
      </c>
      <c r="G68" t="s">
        <v>24</v>
      </c>
      <c r="H68" t="str">
        <f t="shared" si="7"/>
        <v>annual energy output [TWh/a]</v>
      </c>
      <c r="I68">
        <v>2050</v>
      </c>
      <c r="J68">
        <v>250</v>
      </c>
      <c r="L68" t="str">
        <f>Notes!$A$7</f>
        <v>F</v>
      </c>
    </row>
    <row r="69" spans="1:12" x14ac:dyDescent="0.45">
      <c r="F69" s="11"/>
      <c r="H69" t="str">
        <f>F69&amp;" "&amp;G69</f>
        <v xml:space="preserve"> </v>
      </c>
    </row>
    <row r="70" spans="1:12" x14ac:dyDescent="0.45">
      <c r="A70" t="s">
        <v>195</v>
      </c>
      <c r="B70" s="18" t="s">
        <v>92</v>
      </c>
      <c r="C70" t="s">
        <v>93</v>
      </c>
      <c r="D70" t="s">
        <v>18</v>
      </c>
      <c r="E70" t="s">
        <v>20</v>
      </c>
      <c r="F70" t="s">
        <v>27</v>
      </c>
      <c r="I70" t="s">
        <v>29</v>
      </c>
      <c r="J70">
        <v>1</v>
      </c>
    </row>
    <row r="71" spans="1:12" x14ac:dyDescent="0.45">
      <c r="A71" t="s">
        <v>195</v>
      </c>
      <c r="B71" s="18" t="s">
        <v>92</v>
      </c>
      <c r="C71" t="s">
        <v>93</v>
      </c>
      <c r="D71" t="s">
        <v>18</v>
      </c>
      <c r="E71" t="s">
        <v>185</v>
      </c>
      <c r="F71" t="s">
        <v>53</v>
      </c>
      <c r="H71" t="str">
        <f t="shared" ref="H71:H74" si="8">F71&amp;" "&amp;G71</f>
        <v xml:space="preserve">Output Temporal Distribution Name </v>
      </c>
      <c r="I71" t="s">
        <v>29</v>
      </c>
    </row>
    <row r="72" spans="1:12" x14ac:dyDescent="0.45">
      <c r="A72" t="s">
        <v>195</v>
      </c>
      <c r="B72" s="18" t="s">
        <v>92</v>
      </c>
      <c r="C72" t="s">
        <v>93</v>
      </c>
      <c r="D72" t="s">
        <v>18</v>
      </c>
      <c r="E72" t="s">
        <v>185</v>
      </c>
      <c r="F72" s="11" t="s">
        <v>54</v>
      </c>
      <c r="G72" t="s">
        <v>24</v>
      </c>
      <c r="H72" t="str">
        <f t="shared" si="8"/>
        <v>annual energy output [TWh/a]</v>
      </c>
      <c r="I72">
        <v>2016</v>
      </c>
      <c r="J72">
        <v>720</v>
      </c>
      <c r="K72" t="str">
        <f>References!$B$2</f>
        <v>[1]</v>
      </c>
    </row>
    <row r="73" spans="1:12" x14ac:dyDescent="0.45">
      <c r="A73" t="s">
        <v>195</v>
      </c>
      <c r="B73" s="18" t="s">
        <v>92</v>
      </c>
      <c r="C73" t="s">
        <v>93</v>
      </c>
      <c r="D73" t="s">
        <v>18</v>
      </c>
      <c r="E73" t="s">
        <v>185</v>
      </c>
      <c r="F73" s="11" t="s">
        <v>54</v>
      </c>
      <c r="G73" t="s">
        <v>24</v>
      </c>
      <c r="H73" t="str">
        <f t="shared" si="8"/>
        <v>annual energy output [TWh/a]</v>
      </c>
      <c r="I73">
        <v>2030</v>
      </c>
      <c r="J73">
        <v>600</v>
      </c>
      <c r="L73" t="str">
        <f>Notes!$A$8</f>
        <v>G</v>
      </c>
    </row>
    <row r="74" spans="1:12" x14ac:dyDescent="0.45">
      <c r="A74" t="s">
        <v>195</v>
      </c>
      <c r="B74" s="18" t="s">
        <v>92</v>
      </c>
      <c r="C74" t="s">
        <v>93</v>
      </c>
      <c r="D74" t="s">
        <v>18</v>
      </c>
      <c r="E74" t="s">
        <v>185</v>
      </c>
      <c r="F74" s="11" t="s">
        <v>54</v>
      </c>
      <c r="G74" t="s">
        <v>24</v>
      </c>
      <c r="H74" t="str">
        <f t="shared" si="8"/>
        <v>annual energy output [TWh/a]</v>
      </c>
      <c r="I74">
        <v>2050</v>
      </c>
      <c r="J74">
        <v>430</v>
      </c>
      <c r="L74" t="str">
        <f>Notes!$A$8</f>
        <v>G</v>
      </c>
    </row>
    <row r="75" spans="1:12" x14ac:dyDescent="0.45">
      <c r="B75" s="18"/>
      <c r="F75" s="11"/>
      <c r="H75" t="str">
        <f>F75&amp;" "&amp;G75</f>
        <v xml:space="preserve"> </v>
      </c>
    </row>
    <row r="76" spans="1:12" x14ac:dyDescent="0.45">
      <c r="A76" t="s">
        <v>195</v>
      </c>
      <c r="B76" s="18" t="s">
        <v>96</v>
      </c>
      <c r="C76" s="18" t="s">
        <v>97</v>
      </c>
      <c r="D76" s="9" t="s">
        <v>18</v>
      </c>
      <c r="E76" t="s">
        <v>20</v>
      </c>
      <c r="F76" t="s">
        <v>27</v>
      </c>
      <c r="I76" t="s">
        <v>29</v>
      </c>
      <c r="J76">
        <v>1</v>
      </c>
    </row>
    <row r="77" spans="1:12" x14ac:dyDescent="0.45">
      <c r="A77" t="s">
        <v>195</v>
      </c>
      <c r="B77" s="18" t="s">
        <v>96</v>
      </c>
      <c r="C77" s="18" t="s">
        <v>97</v>
      </c>
      <c r="D77" s="9" t="s">
        <v>18</v>
      </c>
      <c r="E77" t="s">
        <v>185</v>
      </c>
      <c r="F77" t="s">
        <v>53</v>
      </c>
      <c r="H77" t="str">
        <f t="shared" ref="H77:H80" si="9">F77&amp;" "&amp;G77</f>
        <v xml:space="preserve">Output Temporal Distribution Name </v>
      </c>
      <c r="I77" t="s">
        <v>29</v>
      </c>
      <c r="L77" t="str">
        <f>Timeseries!$C$4</f>
        <v>Uniform</v>
      </c>
    </row>
    <row r="78" spans="1:12" x14ac:dyDescent="0.45">
      <c r="A78" t="s">
        <v>195</v>
      </c>
      <c r="B78" s="18" t="s">
        <v>96</v>
      </c>
      <c r="C78" s="18" t="s">
        <v>97</v>
      </c>
      <c r="D78" s="9" t="s">
        <v>18</v>
      </c>
      <c r="E78" t="s">
        <v>185</v>
      </c>
      <c r="F78" s="11" t="s">
        <v>54</v>
      </c>
      <c r="G78" t="s">
        <v>24</v>
      </c>
      <c r="H78" t="str">
        <f t="shared" si="9"/>
        <v>annual energy output [TWh/a]</v>
      </c>
      <c r="I78">
        <v>2016</v>
      </c>
      <c r="J78">
        <v>210</v>
      </c>
      <c r="K78" t="str">
        <f>References!$B$2</f>
        <v>[1]</v>
      </c>
    </row>
    <row r="79" spans="1:12" x14ac:dyDescent="0.45">
      <c r="A79" t="s">
        <v>195</v>
      </c>
      <c r="B79" s="18" t="s">
        <v>96</v>
      </c>
      <c r="C79" s="18" t="s">
        <v>97</v>
      </c>
      <c r="D79" s="9" t="s">
        <v>18</v>
      </c>
      <c r="E79" t="s">
        <v>185</v>
      </c>
      <c r="F79" s="11" t="s">
        <v>54</v>
      </c>
      <c r="G79" t="s">
        <v>24</v>
      </c>
      <c r="H79" t="str">
        <f t="shared" si="9"/>
        <v>annual energy output [TWh/a]</v>
      </c>
      <c r="I79">
        <v>2030</v>
      </c>
      <c r="J79">
        <v>210</v>
      </c>
      <c r="L79" t="str">
        <f>Notes!$A$7</f>
        <v>F</v>
      </c>
    </row>
    <row r="80" spans="1:12" x14ac:dyDescent="0.45">
      <c r="A80" t="s">
        <v>195</v>
      </c>
      <c r="B80" s="18" t="s">
        <v>96</v>
      </c>
      <c r="C80" s="18" t="s">
        <v>97</v>
      </c>
      <c r="D80" s="9" t="s">
        <v>18</v>
      </c>
      <c r="E80" t="s">
        <v>185</v>
      </c>
      <c r="F80" s="11" t="s">
        <v>54</v>
      </c>
      <c r="G80" t="s">
        <v>24</v>
      </c>
      <c r="H80" t="str">
        <f t="shared" si="9"/>
        <v>annual energy output [TWh/a]</v>
      </c>
      <c r="I80">
        <v>2050</v>
      </c>
      <c r="J80">
        <v>210</v>
      </c>
      <c r="L80" t="str">
        <f>Notes!$A$7</f>
        <v>F</v>
      </c>
    </row>
    <row r="81" spans="1:12" x14ac:dyDescent="0.45">
      <c r="B81" s="18"/>
      <c r="C81" s="18"/>
      <c r="D81" s="9"/>
      <c r="F81" s="11"/>
      <c r="H81" t="str">
        <f>F81&amp;" "&amp;G81</f>
        <v xml:space="preserve"> </v>
      </c>
    </row>
    <row r="82" spans="1:12" x14ac:dyDescent="0.45">
      <c r="A82" t="s">
        <v>195</v>
      </c>
      <c r="B82" t="s">
        <v>98</v>
      </c>
      <c r="C82" t="s">
        <v>52</v>
      </c>
      <c r="D82" t="s">
        <v>18</v>
      </c>
      <c r="E82" t="s">
        <v>20</v>
      </c>
      <c r="F82" t="s">
        <v>27</v>
      </c>
      <c r="I82" t="s">
        <v>29</v>
      </c>
      <c r="J82">
        <v>1</v>
      </c>
    </row>
    <row r="83" spans="1:12" x14ac:dyDescent="0.45">
      <c r="A83" t="s">
        <v>195</v>
      </c>
      <c r="B83" t="s">
        <v>98</v>
      </c>
      <c r="C83" t="s">
        <v>52</v>
      </c>
      <c r="D83" t="s">
        <v>18</v>
      </c>
      <c r="E83" t="s">
        <v>185</v>
      </c>
      <c r="F83" t="s">
        <v>53</v>
      </c>
      <c r="H83" t="str">
        <f t="shared" ref="H83:H86" si="10">F83&amp;" "&amp;G83</f>
        <v xml:space="preserve">Output Temporal Distribution Name </v>
      </c>
      <c r="I83" t="s">
        <v>29</v>
      </c>
      <c r="L83" t="str">
        <f>Timeseries!$C$4</f>
        <v>Uniform</v>
      </c>
    </row>
    <row r="84" spans="1:12" x14ac:dyDescent="0.45">
      <c r="A84" t="s">
        <v>195</v>
      </c>
      <c r="B84" t="s">
        <v>98</v>
      </c>
      <c r="C84" t="s">
        <v>52</v>
      </c>
      <c r="D84" t="s">
        <v>18</v>
      </c>
      <c r="E84" t="s">
        <v>185</v>
      </c>
      <c r="F84" s="11" t="s">
        <v>54</v>
      </c>
      <c r="G84" t="s">
        <v>24</v>
      </c>
      <c r="H84" t="str">
        <f t="shared" si="10"/>
        <v>annual energy output [TWh/a]</v>
      </c>
      <c r="I84">
        <v>2016</v>
      </c>
      <c r="J84">
        <v>11</v>
      </c>
      <c r="K84" t="str">
        <f>References!$B$2</f>
        <v>[1]</v>
      </c>
    </row>
    <row r="85" spans="1:12" x14ac:dyDescent="0.45">
      <c r="A85" t="s">
        <v>195</v>
      </c>
      <c r="B85" t="s">
        <v>98</v>
      </c>
      <c r="C85" t="s">
        <v>52</v>
      </c>
      <c r="D85" t="s">
        <v>18</v>
      </c>
      <c r="E85" t="s">
        <v>185</v>
      </c>
      <c r="F85" s="11" t="s">
        <v>54</v>
      </c>
      <c r="G85" t="s">
        <v>24</v>
      </c>
      <c r="H85" t="str">
        <f t="shared" si="10"/>
        <v>annual energy output [TWh/a]</v>
      </c>
      <c r="I85">
        <v>2030</v>
      </c>
      <c r="J85">
        <v>11</v>
      </c>
      <c r="L85" t="str">
        <f>Notes!$A$7</f>
        <v>F</v>
      </c>
    </row>
    <row r="86" spans="1:12" x14ac:dyDescent="0.45">
      <c r="A86" t="s">
        <v>195</v>
      </c>
      <c r="B86" t="s">
        <v>98</v>
      </c>
      <c r="C86" t="s">
        <v>52</v>
      </c>
      <c r="D86" t="s">
        <v>18</v>
      </c>
      <c r="E86" t="s">
        <v>185</v>
      </c>
      <c r="F86" s="11" t="s">
        <v>54</v>
      </c>
      <c r="G86" t="s">
        <v>24</v>
      </c>
      <c r="H86" t="str">
        <f t="shared" si="10"/>
        <v>annual energy output [TWh/a]</v>
      </c>
      <c r="I86">
        <v>2050</v>
      </c>
      <c r="J86">
        <v>11</v>
      </c>
      <c r="L86" t="str">
        <f>Notes!$A$7</f>
        <v>F</v>
      </c>
    </row>
    <row r="87" spans="1:12" x14ac:dyDescent="0.45">
      <c r="F87" s="11"/>
      <c r="H87" t="str">
        <f>F87&amp;" "&amp;G87</f>
        <v xml:space="preserve"> </v>
      </c>
    </row>
    <row r="88" spans="1:12" x14ac:dyDescent="0.45">
      <c r="A88" t="s">
        <v>195</v>
      </c>
      <c r="B88" s="18" t="s">
        <v>99</v>
      </c>
      <c r="C88" s="18" t="s">
        <v>50</v>
      </c>
      <c r="D88" s="9" t="s">
        <v>18</v>
      </c>
      <c r="E88" t="s">
        <v>20</v>
      </c>
      <c r="F88" t="s">
        <v>27</v>
      </c>
      <c r="I88" t="s">
        <v>29</v>
      </c>
      <c r="J88">
        <v>1</v>
      </c>
    </row>
    <row r="89" spans="1:12" x14ac:dyDescent="0.45">
      <c r="A89" t="s">
        <v>195</v>
      </c>
      <c r="B89" s="18" t="s">
        <v>99</v>
      </c>
      <c r="C89" s="18" t="s">
        <v>50</v>
      </c>
      <c r="D89" s="9" t="s">
        <v>18</v>
      </c>
      <c r="E89" t="s">
        <v>185</v>
      </c>
      <c r="F89" t="s">
        <v>53</v>
      </c>
      <c r="H89" t="str">
        <f t="shared" ref="H89:H92" si="11">F89&amp;" "&amp;G89</f>
        <v xml:space="preserve">Output Temporal Distribution Name </v>
      </c>
      <c r="I89" t="s">
        <v>29</v>
      </c>
      <c r="L89" t="str">
        <f>Timeseries!$C$4</f>
        <v>Uniform</v>
      </c>
    </row>
    <row r="90" spans="1:12" x14ac:dyDescent="0.45">
      <c r="A90" t="s">
        <v>195</v>
      </c>
      <c r="B90" s="18" t="s">
        <v>99</v>
      </c>
      <c r="C90" s="18" t="s">
        <v>50</v>
      </c>
      <c r="D90" s="9" t="s">
        <v>18</v>
      </c>
      <c r="E90" t="s">
        <v>185</v>
      </c>
      <c r="F90" s="11" t="s">
        <v>54</v>
      </c>
      <c r="G90" t="s">
        <v>24</v>
      </c>
      <c r="H90" t="str">
        <f t="shared" si="11"/>
        <v>annual energy output [TWh/a]</v>
      </c>
      <c r="I90">
        <v>2016</v>
      </c>
      <c r="J90">
        <v>135</v>
      </c>
      <c r="K90" t="str">
        <f>References!$B$2</f>
        <v>[1]</v>
      </c>
    </row>
    <row r="91" spans="1:12" x14ac:dyDescent="0.45">
      <c r="A91" t="s">
        <v>195</v>
      </c>
      <c r="B91" s="18" t="s">
        <v>99</v>
      </c>
      <c r="C91" s="18" t="s">
        <v>50</v>
      </c>
      <c r="D91" s="9" t="s">
        <v>18</v>
      </c>
      <c r="E91" t="s">
        <v>185</v>
      </c>
      <c r="F91" s="11" t="s">
        <v>54</v>
      </c>
      <c r="G91" t="s">
        <v>24</v>
      </c>
      <c r="H91" t="str">
        <f t="shared" si="11"/>
        <v>annual energy output [TWh/a]</v>
      </c>
      <c r="I91">
        <v>2030</v>
      </c>
      <c r="J91">
        <v>135</v>
      </c>
      <c r="L91" t="str">
        <f>Notes!$A$7</f>
        <v>F</v>
      </c>
    </row>
    <row r="92" spans="1:12" x14ac:dyDescent="0.45">
      <c r="A92" t="s">
        <v>195</v>
      </c>
      <c r="B92" s="18" t="s">
        <v>99</v>
      </c>
      <c r="C92" s="18" t="s">
        <v>50</v>
      </c>
      <c r="D92" s="9" t="s">
        <v>18</v>
      </c>
      <c r="E92" t="s">
        <v>185</v>
      </c>
      <c r="F92" s="11" t="s">
        <v>54</v>
      </c>
      <c r="G92" t="s">
        <v>24</v>
      </c>
      <c r="H92" t="str">
        <f t="shared" si="11"/>
        <v>annual energy output [TWh/a]</v>
      </c>
      <c r="I92">
        <v>2050</v>
      </c>
      <c r="J92">
        <v>135</v>
      </c>
      <c r="L92" t="str">
        <f>Notes!$A$7</f>
        <v>F</v>
      </c>
    </row>
    <row r="93" spans="1:12" x14ac:dyDescent="0.45">
      <c r="B93" s="18"/>
      <c r="C93" s="18"/>
      <c r="D93" s="9"/>
      <c r="F93" s="11"/>
      <c r="H93" t="str">
        <f>F93&amp;" "&amp;G93</f>
        <v xml:space="preserve"> </v>
      </c>
    </row>
    <row r="94" spans="1:12" x14ac:dyDescent="0.45">
      <c r="A94" t="s">
        <v>131</v>
      </c>
      <c r="B94" t="s">
        <v>196</v>
      </c>
      <c r="C94" t="s">
        <v>37</v>
      </c>
      <c r="D94" t="s">
        <v>52</v>
      </c>
      <c r="E94" t="s">
        <v>20</v>
      </c>
      <c r="F94" t="s">
        <v>27</v>
      </c>
      <c r="H94" t="str">
        <f t="shared" ref="H94:H144" si="12">F94&amp;" "&amp;G94</f>
        <v xml:space="preserve">efficiency </v>
      </c>
      <c r="J94">
        <v>0.33</v>
      </c>
      <c r="K94" t="str">
        <f>References!$B$4</f>
        <v>[3]</v>
      </c>
    </row>
    <row r="95" spans="1:12" x14ac:dyDescent="0.45">
      <c r="A95" t="s">
        <v>131</v>
      </c>
      <c r="B95" t="s">
        <v>196</v>
      </c>
      <c r="C95" t="s">
        <v>37</v>
      </c>
      <c r="D95" t="s">
        <v>52</v>
      </c>
      <c r="E95" t="s">
        <v>20</v>
      </c>
      <c r="F95" t="s">
        <v>100</v>
      </c>
      <c r="G95" t="s">
        <v>104</v>
      </c>
      <c r="H95" t="str">
        <f t="shared" si="12"/>
        <v>technical lifetime a</v>
      </c>
      <c r="J95">
        <v>60</v>
      </c>
      <c r="K95" t="str">
        <f>References!$B$4</f>
        <v>[3]</v>
      </c>
    </row>
    <row r="96" spans="1:12" x14ac:dyDescent="0.45">
      <c r="A96" t="s">
        <v>131</v>
      </c>
      <c r="B96" t="s">
        <v>196</v>
      </c>
      <c r="C96" t="s">
        <v>37</v>
      </c>
      <c r="D96" t="s">
        <v>52</v>
      </c>
      <c r="E96" t="s">
        <v>20</v>
      </c>
      <c r="F96" t="s">
        <v>101</v>
      </c>
      <c r="G96" t="s">
        <v>105</v>
      </c>
      <c r="H96" t="str">
        <f t="shared" si="12"/>
        <v>fixed operation cost [EUR/kWa]</v>
      </c>
      <c r="J96">
        <v>102</v>
      </c>
      <c r="K96" t="str">
        <f>References!$B$4</f>
        <v>[3]</v>
      </c>
    </row>
    <row r="97" spans="1:12" x14ac:dyDescent="0.45">
      <c r="A97" t="s">
        <v>131</v>
      </c>
      <c r="B97" t="s">
        <v>196</v>
      </c>
      <c r="C97" t="s">
        <v>37</v>
      </c>
      <c r="D97" t="s">
        <v>52</v>
      </c>
      <c r="E97" t="s">
        <v>20</v>
      </c>
      <c r="F97" t="s">
        <v>102</v>
      </c>
      <c r="G97" t="s">
        <v>103</v>
      </c>
      <c r="H97" t="str">
        <f t="shared" si="12"/>
        <v>investment cost [EUR/kW]</v>
      </c>
      <c r="I97">
        <v>2016</v>
      </c>
      <c r="J97">
        <v>3323</v>
      </c>
      <c r="K97" t="str">
        <f>References!$B$4</f>
        <v>[3]</v>
      </c>
    </row>
    <row r="98" spans="1:12" x14ac:dyDescent="0.45">
      <c r="A98" t="s">
        <v>131</v>
      </c>
      <c r="B98" t="s">
        <v>196</v>
      </c>
      <c r="C98" t="s">
        <v>37</v>
      </c>
      <c r="D98" t="s">
        <v>52</v>
      </c>
      <c r="E98" t="s">
        <v>20</v>
      </c>
      <c r="F98" t="s">
        <v>102</v>
      </c>
      <c r="G98" t="s">
        <v>103</v>
      </c>
      <c r="H98" t="str">
        <f t="shared" si="12"/>
        <v>investment cost [EUR/kW]</v>
      </c>
      <c r="I98">
        <v>2030</v>
      </c>
      <c r="J98">
        <v>3323</v>
      </c>
      <c r="K98" t="str">
        <f>References!$B$4</f>
        <v>[3]</v>
      </c>
    </row>
    <row r="99" spans="1:12" x14ac:dyDescent="0.45">
      <c r="A99" t="s">
        <v>131</v>
      </c>
      <c r="B99" t="s">
        <v>196</v>
      </c>
      <c r="C99" t="s">
        <v>37</v>
      </c>
      <c r="D99" t="s">
        <v>52</v>
      </c>
      <c r="E99" t="s">
        <v>20</v>
      </c>
      <c r="F99" t="s">
        <v>102</v>
      </c>
      <c r="G99" t="s">
        <v>103</v>
      </c>
      <c r="H99" t="str">
        <f t="shared" si="12"/>
        <v>investment cost [EUR/kW]</v>
      </c>
      <c r="I99">
        <v>2050</v>
      </c>
      <c r="J99">
        <v>3323</v>
      </c>
      <c r="K99" t="str">
        <f>References!$B$4</f>
        <v>[3]</v>
      </c>
    </row>
    <row r="100" spans="1:12" x14ac:dyDescent="0.45">
      <c r="A100" t="s">
        <v>131</v>
      </c>
      <c r="B100" t="s">
        <v>196</v>
      </c>
      <c r="C100" t="s">
        <v>37</v>
      </c>
      <c r="D100" t="s">
        <v>52</v>
      </c>
      <c r="E100" t="s">
        <v>185</v>
      </c>
      <c r="F100" t="s">
        <v>106</v>
      </c>
      <c r="G100" t="s">
        <v>111</v>
      </c>
      <c r="H100" t="str">
        <f t="shared" si="12"/>
        <v>residual capacity [GW]</v>
      </c>
      <c r="I100">
        <v>2016</v>
      </c>
      <c r="J100">
        <v>11.4</v>
      </c>
      <c r="K100" t="str">
        <f>References!$B$2</f>
        <v>[1]</v>
      </c>
    </row>
    <row r="101" spans="1:12" x14ac:dyDescent="0.45">
      <c r="A101" t="s">
        <v>131</v>
      </c>
      <c r="B101" t="s">
        <v>196</v>
      </c>
      <c r="C101" t="s">
        <v>37</v>
      </c>
      <c r="D101" t="s">
        <v>52</v>
      </c>
      <c r="E101" t="s">
        <v>185</v>
      </c>
      <c r="F101" t="s">
        <v>106</v>
      </c>
      <c r="G101" t="s">
        <v>111</v>
      </c>
      <c r="H101" t="str">
        <f t="shared" si="12"/>
        <v>residual capacity [GW]</v>
      </c>
      <c r="I101">
        <v>2022</v>
      </c>
      <c r="J101">
        <v>0</v>
      </c>
      <c r="K101" t="str">
        <f>References!$B$2</f>
        <v>[1]</v>
      </c>
      <c r="L101" t="str">
        <f>Notes!$A$9</f>
        <v>H</v>
      </c>
    </row>
    <row r="102" spans="1:12" x14ac:dyDescent="0.45">
      <c r="A102" t="s">
        <v>131</v>
      </c>
      <c r="B102" t="s">
        <v>196</v>
      </c>
      <c r="C102" t="s">
        <v>37</v>
      </c>
      <c r="D102" t="s">
        <v>52</v>
      </c>
      <c r="E102" t="s">
        <v>185</v>
      </c>
      <c r="F102" t="s">
        <v>106</v>
      </c>
      <c r="G102" t="s">
        <v>111</v>
      </c>
      <c r="H102" t="str">
        <f t="shared" si="12"/>
        <v>residual capacity [GW]</v>
      </c>
      <c r="I102">
        <v>2050</v>
      </c>
      <c r="J102">
        <v>0</v>
      </c>
      <c r="K102" t="str">
        <f>References!$B$2</f>
        <v>[1]</v>
      </c>
      <c r="L102" t="str">
        <f>Notes!$A$9</f>
        <v>H</v>
      </c>
    </row>
    <row r="103" spans="1:12" x14ac:dyDescent="0.45">
      <c r="A103" t="s">
        <v>131</v>
      </c>
      <c r="B103" t="s">
        <v>196</v>
      </c>
      <c r="C103" t="s">
        <v>37</v>
      </c>
      <c r="D103" t="s">
        <v>52</v>
      </c>
      <c r="E103" t="s">
        <v>185</v>
      </c>
      <c r="F103" t="s">
        <v>107</v>
      </c>
      <c r="G103" t="s">
        <v>111</v>
      </c>
      <c r="H103" t="str">
        <f t="shared" si="12"/>
        <v>max active capacity [GW]</v>
      </c>
      <c r="I103">
        <v>2016</v>
      </c>
      <c r="J103">
        <v>11.4</v>
      </c>
      <c r="K103" t="str">
        <f>References!$B$2</f>
        <v>[1]</v>
      </c>
      <c r="L103" t="str">
        <f>Notes!$A$25</f>
        <v>X</v>
      </c>
    </row>
    <row r="104" spans="1:12" x14ac:dyDescent="0.45">
      <c r="A104" t="s">
        <v>131</v>
      </c>
      <c r="B104" t="s">
        <v>196</v>
      </c>
      <c r="C104" t="s">
        <v>37</v>
      </c>
      <c r="D104" t="s">
        <v>52</v>
      </c>
      <c r="E104" t="s">
        <v>185</v>
      </c>
      <c r="F104" t="s">
        <v>107</v>
      </c>
      <c r="G104" t="s">
        <v>111</v>
      </c>
      <c r="H104" t="str">
        <f t="shared" si="12"/>
        <v>max active capacity [GW]</v>
      </c>
      <c r="I104">
        <v>2022</v>
      </c>
      <c r="J104">
        <v>0</v>
      </c>
      <c r="L104" t="str">
        <f>Notes!$A$9&amp;","&amp;Notes!$A$25</f>
        <v>H,X</v>
      </c>
    </row>
    <row r="105" spans="1:12" x14ac:dyDescent="0.45">
      <c r="A105" t="s">
        <v>131</v>
      </c>
      <c r="B105" t="s">
        <v>196</v>
      </c>
      <c r="C105" t="s">
        <v>37</v>
      </c>
      <c r="D105" t="s">
        <v>52</v>
      </c>
      <c r="E105" t="s">
        <v>185</v>
      </c>
      <c r="F105" t="s">
        <v>107</v>
      </c>
      <c r="G105" t="s">
        <v>111</v>
      </c>
      <c r="H105" t="str">
        <f t="shared" si="12"/>
        <v>max active capacity [GW]</v>
      </c>
      <c r="I105">
        <v>2050</v>
      </c>
      <c r="J105">
        <v>0</v>
      </c>
      <c r="L105" t="str">
        <f>Notes!$A$9&amp;","&amp;Notes!$A$25</f>
        <v>H,X</v>
      </c>
    </row>
    <row r="106" spans="1:12" x14ac:dyDescent="0.45">
      <c r="A106" t="s">
        <v>131</v>
      </c>
      <c r="B106" t="s">
        <v>196</v>
      </c>
      <c r="C106" t="s">
        <v>37</v>
      </c>
      <c r="D106" t="s">
        <v>52</v>
      </c>
      <c r="E106" t="s">
        <v>185</v>
      </c>
      <c r="F106" t="s">
        <v>108</v>
      </c>
      <c r="G106" t="s">
        <v>111</v>
      </c>
      <c r="H106" t="str">
        <f t="shared" si="12"/>
        <v>technical availability [GW]</v>
      </c>
      <c r="J106">
        <v>0.95</v>
      </c>
      <c r="K106" s="45"/>
    </row>
    <row r="107" spans="1:12" x14ac:dyDescent="0.45">
      <c r="H107" t="str">
        <f>F107&amp;" "&amp;G107</f>
        <v xml:space="preserve"> </v>
      </c>
      <c r="K107" s="45"/>
    </row>
    <row r="108" spans="1:12" x14ac:dyDescent="0.45">
      <c r="A108" t="s">
        <v>131</v>
      </c>
      <c r="B108" t="s">
        <v>110</v>
      </c>
      <c r="C108" t="s">
        <v>38</v>
      </c>
      <c r="D108" t="s">
        <v>52</v>
      </c>
      <c r="E108" t="s">
        <v>20</v>
      </c>
      <c r="F108" t="s">
        <v>27</v>
      </c>
      <c r="H108" t="str">
        <f t="shared" si="12"/>
        <v xml:space="preserve">efficiency </v>
      </c>
      <c r="J108">
        <v>0.4</v>
      </c>
      <c r="K108" t="str">
        <f>References!$B$11</f>
        <v>[10]</v>
      </c>
    </row>
    <row r="109" spans="1:12" x14ac:dyDescent="0.45">
      <c r="A109" t="s">
        <v>131</v>
      </c>
      <c r="B109" t="s">
        <v>110</v>
      </c>
      <c r="C109" t="s">
        <v>38</v>
      </c>
      <c r="D109" t="s">
        <v>52</v>
      </c>
      <c r="E109" t="s">
        <v>20</v>
      </c>
      <c r="F109" t="s">
        <v>100</v>
      </c>
      <c r="G109" t="s">
        <v>104</v>
      </c>
      <c r="H109" t="str">
        <f t="shared" si="12"/>
        <v>technical lifetime a</v>
      </c>
      <c r="J109">
        <v>25</v>
      </c>
      <c r="K109" t="str">
        <f>References!$B$4</f>
        <v>[3]</v>
      </c>
    </row>
    <row r="110" spans="1:12" x14ac:dyDescent="0.45">
      <c r="A110" t="s">
        <v>131</v>
      </c>
      <c r="B110" t="s">
        <v>110</v>
      </c>
      <c r="C110" t="s">
        <v>38</v>
      </c>
      <c r="D110" t="s">
        <v>52</v>
      </c>
      <c r="E110" t="s">
        <v>20</v>
      </c>
      <c r="F110" t="s">
        <v>101</v>
      </c>
      <c r="G110" t="s">
        <v>105</v>
      </c>
      <c r="H110" t="str">
        <f t="shared" si="12"/>
        <v>fixed operation cost [EUR/kWa]</v>
      </c>
      <c r="J110">
        <v>13</v>
      </c>
      <c r="K110" t="str">
        <f>References!$B$4</f>
        <v>[3]</v>
      </c>
    </row>
    <row r="111" spans="1:12" x14ac:dyDescent="0.45">
      <c r="A111" t="s">
        <v>131</v>
      </c>
      <c r="B111" t="s">
        <v>110</v>
      </c>
      <c r="C111" t="s">
        <v>38</v>
      </c>
      <c r="D111" t="s">
        <v>52</v>
      </c>
      <c r="E111" t="s">
        <v>20</v>
      </c>
      <c r="F111" t="s">
        <v>102</v>
      </c>
      <c r="G111" t="s">
        <v>103</v>
      </c>
      <c r="H111" t="str">
        <f t="shared" si="12"/>
        <v>investment cost [EUR/kW]</v>
      </c>
      <c r="I111">
        <v>2016</v>
      </c>
      <c r="J111">
        <v>400</v>
      </c>
      <c r="K111" t="str">
        <f>References!$B$4</f>
        <v>[3]</v>
      </c>
    </row>
    <row r="112" spans="1:12" x14ac:dyDescent="0.45">
      <c r="A112" t="s">
        <v>131</v>
      </c>
      <c r="B112" t="s">
        <v>110</v>
      </c>
      <c r="C112" t="s">
        <v>38</v>
      </c>
      <c r="D112" t="s">
        <v>52</v>
      </c>
      <c r="E112" t="s">
        <v>20</v>
      </c>
      <c r="F112" t="s">
        <v>102</v>
      </c>
      <c r="G112" t="s">
        <v>103</v>
      </c>
      <c r="H112" t="str">
        <f t="shared" si="12"/>
        <v>investment cost [EUR/kW]</v>
      </c>
      <c r="I112">
        <v>2030</v>
      </c>
      <c r="J112">
        <v>400</v>
      </c>
      <c r="K112" t="str">
        <f>References!$B$4</f>
        <v>[3]</v>
      </c>
    </row>
    <row r="113" spans="1:12" x14ac:dyDescent="0.45">
      <c r="A113" t="s">
        <v>131</v>
      </c>
      <c r="B113" t="s">
        <v>110</v>
      </c>
      <c r="C113" t="s">
        <v>38</v>
      </c>
      <c r="D113" t="s">
        <v>52</v>
      </c>
      <c r="E113" t="s">
        <v>20</v>
      </c>
      <c r="F113" t="s">
        <v>102</v>
      </c>
      <c r="G113" t="s">
        <v>103</v>
      </c>
      <c r="H113" t="str">
        <f t="shared" si="12"/>
        <v>investment cost [EUR/kW]</v>
      </c>
      <c r="I113">
        <v>2050</v>
      </c>
      <c r="J113">
        <v>400</v>
      </c>
      <c r="K113" t="str">
        <f>References!$B$4</f>
        <v>[3]</v>
      </c>
    </row>
    <row r="114" spans="1:12" x14ac:dyDescent="0.45">
      <c r="A114" t="s">
        <v>131</v>
      </c>
      <c r="B114" t="s">
        <v>110</v>
      </c>
      <c r="C114" t="s">
        <v>38</v>
      </c>
      <c r="D114" t="s">
        <v>52</v>
      </c>
      <c r="E114" t="s">
        <v>185</v>
      </c>
      <c r="F114" t="s">
        <v>106</v>
      </c>
      <c r="G114" t="s">
        <v>111</v>
      </c>
      <c r="H114" t="str">
        <f t="shared" ref="H114:H125" si="13">F114&amp;" "&amp;G114</f>
        <v>residual capacity [GW]</v>
      </c>
      <c r="I114">
        <v>2016</v>
      </c>
      <c r="J114">
        <v>12.5</v>
      </c>
      <c r="K114" t="str">
        <f>References!$B$2&amp;References!$B$9</f>
        <v>[1][8]</v>
      </c>
      <c r="L114" t="str">
        <f>Notes!$A$10</f>
        <v>I</v>
      </c>
    </row>
    <row r="115" spans="1:12" x14ac:dyDescent="0.45">
      <c r="A115" t="s">
        <v>131</v>
      </c>
      <c r="B115" t="s">
        <v>110</v>
      </c>
      <c r="C115" t="s">
        <v>38</v>
      </c>
      <c r="D115" t="s">
        <v>52</v>
      </c>
      <c r="E115" t="s">
        <v>185</v>
      </c>
      <c r="F115" t="s">
        <v>106</v>
      </c>
      <c r="G115" t="s">
        <v>111</v>
      </c>
      <c r="H115" t="str">
        <f t="shared" si="13"/>
        <v>residual capacity [GW]</v>
      </c>
      <c r="I115">
        <v>2030</v>
      </c>
      <c r="J115">
        <v>6.25</v>
      </c>
      <c r="L115" t="str">
        <f>Notes!$A$11</f>
        <v>J</v>
      </c>
    </row>
    <row r="116" spans="1:12" x14ac:dyDescent="0.45">
      <c r="A116" t="s">
        <v>131</v>
      </c>
      <c r="B116" t="s">
        <v>110</v>
      </c>
      <c r="C116" t="s">
        <v>38</v>
      </c>
      <c r="D116" t="s">
        <v>52</v>
      </c>
      <c r="E116" t="s">
        <v>185</v>
      </c>
      <c r="F116" t="s">
        <v>106</v>
      </c>
      <c r="G116" t="s">
        <v>111</v>
      </c>
      <c r="H116" t="str">
        <f t="shared" si="13"/>
        <v>residual capacity [GW]</v>
      </c>
      <c r="I116">
        <v>2040</v>
      </c>
      <c r="J116">
        <v>0</v>
      </c>
      <c r="L116" t="str">
        <f>Notes!$A$11</f>
        <v>J</v>
      </c>
    </row>
    <row r="117" spans="1:12" x14ac:dyDescent="0.45">
      <c r="A117" t="s">
        <v>131</v>
      </c>
      <c r="B117" t="s">
        <v>110</v>
      </c>
      <c r="C117" t="s">
        <v>38</v>
      </c>
      <c r="D117" t="s">
        <v>52</v>
      </c>
      <c r="E117" t="s">
        <v>185</v>
      </c>
      <c r="F117" t="s">
        <v>107</v>
      </c>
      <c r="G117" t="s">
        <v>111</v>
      </c>
      <c r="H117" t="str">
        <f t="shared" si="13"/>
        <v>max active capacity [GW]</v>
      </c>
      <c r="I117">
        <v>2016</v>
      </c>
      <c r="J117">
        <v>12.5</v>
      </c>
      <c r="K117" t="str">
        <f>References!$B$2&amp;References!$B$9</f>
        <v>[1][8]</v>
      </c>
      <c r="L117" t="str">
        <f>Notes!$A$10&amp;","&amp;Notes!$A$24</f>
        <v>I,W</v>
      </c>
    </row>
    <row r="118" spans="1:12" x14ac:dyDescent="0.45">
      <c r="A118" t="s">
        <v>131</v>
      </c>
      <c r="B118" t="s">
        <v>110</v>
      </c>
      <c r="C118" t="s">
        <v>38</v>
      </c>
      <c r="D118" t="s">
        <v>52</v>
      </c>
      <c r="E118" t="s">
        <v>185</v>
      </c>
      <c r="F118" t="s">
        <v>108</v>
      </c>
      <c r="G118" t="s">
        <v>111</v>
      </c>
      <c r="H118" t="str">
        <f t="shared" si="13"/>
        <v>technical availability [GW]</v>
      </c>
      <c r="J118">
        <v>0.95</v>
      </c>
      <c r="K118" t="str">
        <f>References!$B$11</f>
        <v>[10]</v>
      </c>
    </row>
    <row r="119" spans="1:12" x14ac:dyDescent="0.45">
      <c r="H119" t="str">
        <f>F119&amp;" "&amp;G119</f>
        <v xml:space="preserve"> </v>
      </c>
    </row>
    <row r="120" spans="1:12" x14ac:dyDescent="0.45">
      <c r="A120" t="s">
        <v>131</v>
      </c>
      <c r="B120" t="s">
        <v>117</v>
      </c>
      <c r="C120" t="s">
        <v>45</v>
      </c>
      <c r="D120" t="s">
        <v>52</v>
      </c>
      <c r="E120" t="s">
        <v>20</v>
      </c>
      <c r="F120" t="s">
        <v>27</v>
      </c>
      <c r="H120" t="str">
        <f t="shared" si="13"/>
        <v xml:space="preserve">efficiency </v>
      </c>
      <c r="J120">
        <v>0.37</v>
      </c>
      <c r="K120" t="str">
        <f>References!$B$11</f>
        <v>[10]</v>
      </c>
    </row>
    <row r="121" spans="1:12" x14ac:dyDescent="0.45">
      <c r="A121" t="s">
        <v>131</v>
      </c>
      <c r="B121" t="s">
        <v>117</v>
      </c>
      <c r="C121" t="s">
        <v>45</v>
      </c>
      <c r="D121" t="s">
        <v>52</v>
      </c>
      <c r="E121" t="s">
        <v>20</v>
      </c>
      <c r="F121" t="s">
        <v>100</v>
      </c>
      <c r="G121" t="s">
        <v>104</v>
      </c>
      <c r="H121" t="str">
        <f t="shared" si="13"/>
        <v>technical lifetime a</v>
      </c>
      <c r="J121">
        <v>40</v>
      </c>
      <c r="K121" t="str">
        <f>References!$B$4</f>
        <v>[3]</v>
      </c>
    </row>
    <row r="122" spans="1:12" x14ac:dyDescent="0.45">
      <c r="A122" t="s">
        <v>131</v>
      </c>
      <c r="B122" t="s">
        <v>117</v>
      </c>
      <c r="C122" t="s">
        <v>45</v>
      </c>
      <c r="D122" t="s">
        <v>52</v>
      </c>
      <c r="E122" t="s">
        <v>20</v>
      </c>
      <c r="F122" t="s">
        <v>101</v>
      </c>
      <c r="G122" t="s">
        <v>105</v>
      </c>
      <c r="H122" t="str">
        <f t="shared" si="13"/>
        <v>fixed operation cost [EUR/kWa]</v>
      </c>
      <c r="J122">
        <v>20</v>
      </c>
      <c r="K122" t="str">
        <f>References!$B$4</f>
        <v>[3]</v>
      </c>
    </row>
    <row r="123" spans="1:12" x14ac:dyDescent="0.45">
      <c r="A123" t="s">
        <v>131</v>
      </c>
      <c r="B123" t="s">
        <v>117</v>
      </c>
      <c r="C123" t="s">
        <v>45</v>
      </c>
      <c r="D123" t="s">
        <v>52</v>
      </c>
      <c r="E123" t="s">
        <v>20</v>
      </c>
      <c r="F123" t="s">
        <v>102</v>
      </c>
      <c r="G123" t="s">
        <v>103</v>
      </c>
      <c r="H123" t="str">
        <f t="shared" si="13"/>
        <v>investment cost [EUR/kW]</v>
      </c>
      <c r="I123">
        <v>2016</v>
      </c>
      <c r="J123">
        <v>1500</v>
      </c>
      <c r="K123" t="str">
        <f>References!$B$4</f>
        <v>[3]</v>
      </c>
    </row>
    <row r="124" spans="1:12" x14ac:dyDescent="0.45">
      <c r="A124" t="s">
        <v>131</v>
      </c>
      <c r="B124" t="s">
        <v>117</v>
      </c>
      <c r="C124" t="s">
        <v>45</v>
      </c>
      <c r="D124" t="s">
        <v>52</v>
      </c>
      <c r="E124" t="s">
        <v>20</v>
      </c>
      <c r="F124" t="s">
        <v>102</v>
      </c>
      <c r="G124" t="s">
        <v>103</v>
      </c>
      <c r="H124" t="str">
        <f t="shared" si="13"/>
        <v>investment cost [EUR/kW]</v>
      </c>
      <c r="I124">
        <v>2030</v>
      </c>
      <c r="J124">
        <v>1500</v>
      </c>
      <c r="K124" t="str">
        <f>References!$B$4</f>
        <v>[3]</v>
      </c>
    </row>
    <row r="125" spans="1:12" x14ac:dyDescent="0.45">
      <c r="A125" t="s">
        <v>131</v>
      </c>
      <c r="B125" t="s">
        <v>117</v>
      </c>
      <c r="C125" t="s">
        <v>45</v>
      </c>
      <c r="D125" t="s">
        <v>52</v>
      </c>
      <c r="E125" t="s">
        <v>20</v>
      </c>
      <c r="F125" t="s">
        <v>102</v>
      </c>
      <c r="G125" t="s">
        <v>103</v>
      </c>
      <c r="H125" t="str">
        <f t="shared" si="13"/>
        <v>investment cost [EUR/kW]</v>
      </c>
      <c r="I125">
        <v>2050</v>
      </c>
      <c r="J125">
        <v>1500</v>
      </c>
      <c r="K125" t="str">
        <f>References!$B$4</f>
        <v>[3]</v>
      </c>
    </row>
    <row r="126" spans="1:12" x14ac:dyDescent="0.45">
      <c r="A126" t="s">
        <v>131</v>
      </c>
      <c r="B126" t="s">
        <v>117</v>
      </c>
      <c r="C126" t="s">
        <v>45</v>
      </c>
      <c r="D126" t="s">
        <v>52</v>
      </c>
      <c r="E126" t="s">
        <v>185</v>
      </c>
      <c r="F126" t="s">
        <v>106</v>
      </c>
      <c r="G126" t="s">
        <v>111</v>
      </c>
      <c r="H126" t="str">
        <f t="shared" ref="H126:H130" si="14">F126&amp;" "&amp;G126</f>
        <v>residual capacity [GW]</v>
      </c>
      <c r="I126">
        <v>2016</v>
      </c>
      <c r="J126">
        <v>20.399999999999999</v>
      </c>
      <c r="K126" t="str">
        <f>References!$B$2&amp;References!$B$9</f>
        <v>[1][8]</v>
      </c>
      <c r="L126" t="str">
        <f>Notes!$A$10</f>
        <v>I</v>
      </c>
    </row>
    <row r="127" spans="1:12" x14ac:dyDescent="0.45">
      <c r="A127" t="s">
        <v>131</v>
      </c>
      <c r="B127" t="s">
        <v>117</v>
      </c>
      <c r="C127" t="s">
        <v>45</v>
      </c>
      <c r="D127" t="s">
        <v>52</v>
      </c>
      <c r="E127" t="s">
        <v>185</v>
      </c>
      <c r="F127" t="s">
        <v>106</v>
      </c>
      <c r="G127" t="s">
        <v>111</v>
      </c>
      <c r="H127" t="str">
        <f t="shared" si="14"/>
        <v>residual capacity [GW]</v>
      </c>
      <c r="I127">
        <v>2030</v>
      </c>
      <c r="J127">
        <v>10.199999999999999</v>
      </c>
      <c r="L127" t="str">
        <f>Notes!$A$11</f>
        <v>J</v>
      </c>
    </row>
    <row r="128" spans="1:12" x14ac:dyDescent="0.45">
      <c r="A128" t="s">
        <v>131</v>
      </c>
      <c r="B128" t="s">
        <v>117</v>
      </c>
      <c r="C128" t="s">
        <v>45</v>
      </c>
      <c r="D128" t="s">
        <v>52</v>
      </c>
      <c r="E128" t="s">
        <v>185</v>
      </c>
      <c r="F128" t="s">
        <v>106</v>
      </c>
      <c r="G128" t="s">
        <v>111</v>
      </c>
      <c r="H128" t="str">
        <f t="shared" si="14"/>
        <v>residual capacity [GW]</v>
      </c>
      <c r="I128">
        <v>2040</v>
      </c>
      <c r="J128">
        <v>0</v>
      </c>
      <c r="L128" t="str">
        <f>Notes!$A$11</f>
        <v>J</v>
      </c>
    </row>
    <row r="129" spans="1:12" x14ac:dyDescent="0.45">
      <c r="A129" t="s">
        <v>131</v>
      </c>
      <c r="B129" t="s">
        <v>117</v>
      </c>
      <c r="C129" t="s">
        <v>45</v>
      </c>
      <c r="D129" t="s">
        <v>52</v>
      </c>
      <c r="E129" t="s">
        <v>185</v>
      </c>
      <c r="F129" t="s">
        <v>107</v>
      </c>
      <c r="G129" t="s">
        <v>111</v>
      </c>
      <c r="H129" t="str">
        <f t="shared" si="14"/>
        <v>max active capacity [GW]</v>
      </c>
      <c r="I129">
        <v>2016</v>
      </c>
      <c r="J129">
        <v>20.399999999999999</v>
      </c>
      <c r="L129" t="str">
        <f>Notes!$A$10&amp;","&amp;Notes!$A$24</f>
        <v>I,W</v>
      </c>
    </row>
    <row r="130" spans="1:12" x14ac:dyDescent="0.45">
      <c r="A130" t="s">
        <v>131</v>
      </c>
      <c r="B130" t="s">
        <v>117</v>
      </c>
      <c r="C130" t="s">
        <v>45</v>
      </c>
      <c r="D130" t="s">
        <v>52</v>
      </c>
      <c r="E130" t="s">
        <v>185</v>
      </c>
      <c r="F130" t="s">
        <v>108</v>
      </c>
      <c r="G130" t="s">
        <v>111</v>
      </c>
      <c r="H130" t="str">
        <f t="shared" si="14"/>
        <v>technical availability [GW]</v>
      </c>
      <c r="J130">
        <v>0.86</v>
      </c>
      <c r="K130" t="str">
        <f>References!$B$11</f>
        <v>[10]</v>
      </c>
    </row>
    <row r="131" spans="1:12" x14ac:dyDescent="0.45">
      <c r="H131" t="str">
        <f>F131&amp;" "&amp;G131</f>
        <v xml:space="preserve"> </v>
      </c>
    </row>
    <row r="132" spans="1:12" x14ac:dyDescent="0.45">
      <c r="A132" t="s">
        <v>131</v>
      </c>
      <c r="B132" t="s">
        <v>113</v>
      </c>
      <c r="C132" t="s">
        <v>41</v>
      </c>
      <c r="D132" t="s">
        <v>52</v>
      </c>
      <c r="E132" t="s">
        <v>20</v>
      </c>
      <c r="F132" t="s">
        <v>27</v>
      </c>
      <c r="H132" t="str">
        <f t="shared" si="12"/>
        <v xml:space="preserve">efficiency </v>
      </c>
      <c r="J132">
        <v>0.37</v>
      </c>
      <c r="K132" t="str">
        <f>References!$B$11</f>
        <v>[10]</v>
      </c>
    </row>
    <row r="133" spans="1:12" x14ac:dyDescent="0.45">
      <c r="A133" t="s">
        <v>131</v>
      </c>
      <c r="B133" t="s">
        <v>113</v>
      </c>
      <c r="C133" t="s">
        <v>41</v>
      </c>
      <c r="D133" t="s">
        <v>52</v>
      </c>
      <c r="E133" t="s">
        <v>20</v>
      </c>
      <c r="F133" t="s">
        <v>100</v>
      </c>
      <c r="G133" t="s">
        <v>104</v>
      </c>
      <c r="H133" t="str">
        <f t="shared" si="12"/>
        <v>technical lifetime a</v>
      </c>
      <c r="J133">
        <v>40</v>
      </c>
      <c r="K133" t="str">
        <f>References!$B$4&amp;References!$B$17</f>
        <v>[3][16]</v>
      </c>
    </row>
    <row r="134" spans="1:12" x14ac:dyDescent="0.45">
      <c r="A134" t="s">
        <v>131</v>
      </c>
      <c r="B134" t="s">
        <v>113</v>
      </c>
      <c r="C134" t="s">
        <v>41</v>
      </c>
      <c r="D134" t="s">
        <v>52</v>
      </c>
      <c r="E134" t="s">
        <v>20</v>
      </c>
      <c r="F134" t="s">
        <v>101</v>
      </c>
      <c r="G134" t="s">
        <v>105</v>
      </c>
      <c r="H134" t="str">
        <f t="shared" si="12"/>
        <v>fixed operation cost [EUR/kWa]</v>
      </c>
      <c r="J134">
        <v>50</v>
      </c>
      <c r="K134" t="str">
        <f>References!$B$4</f>
        <v>[3]</v>
      </c>
    </row>
    <row r="135" spans="1:12" x14ac:dyDescent="0.45">
      <c r="A135" t="s">
        <v>131</v>
      </c>
      <c r="B135" t="s">
        <v>113</v>
      </c>
      <c r="C135" t="s">
        <v>41</v>
      </c>
      <c r="D135" t="s">
        <v>52</v>
      </c>
      <c r="E135" t="s">
        <v>20</v>
      </c>
      <c r="F135" t="s">
        <v>102</v>
      </c>
      <c r="G135" t="s">
        <v>103</v>
      </c>
      <c r="H135" t="str">
        <f t="shared" si="12"/>
        <v>investment cost [EUR/kW]</v>
      </c>
      <c r="I135">
        <v>2015</v>
      </c>
      <c r="J135">
        <v>1600</v>
      </c>
      <c r="K135" t="str">
        <f>References!$B$4</f>
        <v>[3]</v>
      </c>
    </row>
    <row r="136" spans="1:12" x14ac:dyDescent="0.45">
      <c r="A136" t="s">
        <v>131</v>
      </c>
      <c r="B136" t="s">
        <v>113</v>
      </c>
      <c r="C136" t="s">
        <v>41</v>
      </c>
      <c r="D136" t="s">
        <v>52</v>
      </c>
      <c r="E136" t="s">
        <v>20</v>
      </c>
      <c r="F136" t="s">
        <v>102</v>
      </c>
      <c r="G136" t="s">
        <v>103</v>
      </c>
      <c r="H136" t="str">
        <f t="shared" si="12"/>
        <v>investment cost [EUR/kW]</v>
      </c>
      <c r="I136">
        <v>2030</v>
      </c>
      <c r="J136">
        <v>1600</v>
      </c>
      <c r="K136" t="str">
        <f>References!$B$4</f>
        <v>[3]</v>
      </c>
    </row>
    <row r="137" spans="1:12" x14ac:dyDescent="0.45">
      <c r="A137" t="s">
        <v>131</v>
      </c>
      <c r="B137" t="s">
        <v>113</v>
      </c>
      <c r="C137" t="s">
        <v>41</v>
      </c>
      <c r="D137" t="s">
        <v>52</v>
      </c>
      <c r="E137" t="s">
        <v>20</v>
      </c>
      <c r="F137" t="s">
        <v>102</v>
      </c>
      <c r="G137" t="s">
        <v>103</v>
      </c>
      <c r="H137" t="str">
        <f t="shared" si="12"/>
        <v>investment cost [EUR/kW]</v>
      </c>
      <c r="I137">
        <v>2050</v>
      </c>
      <c r="J137">
        <v>1600</v>
      </c>
      <c r="K137" t="str">
        <f>References!$B$4</f>
        <v>[3]</v>
      </c>
    </row>
    <row r="138" spans="1:12" x14ac:dyDescent="0.45">
      <c r="A138" t="s">
        <v>131</v>
      </c>
      <c r="B138" t="s">
        <v>113</v>
      </c>
      <c r="C138" t="s">
        <v>41</v>
      </c>
      <c r="D138" t="s">
        <v>52</v>
      </c>
      <c r="E138" t="s">
        <v>185</v>
      </c>
      <c r="F138" t="s">
        <v>106</v>
      </c>
      <c r="G138" t="s">
        <v>111</v>
      </c>
      <c r="H138" t="str">
        <f t="shared" si="12"/>
        <v>residual capacity [GW]</v>
      </c>
      <c r="I138">
        <v>2016</v>
      </c>
      <c r="J138">
        <v>23.3</v>
      </c>
      <c r="K138" t="str">
        <f>References!$B$2</f>
        <v>[1]</v>
      </c>
    </row>
    <row r="139" spans="1:12" x14ac:dyDescent="0.45">
      <c r="A139" t="s">
        <v>131</v>
      </c>
      <c r="B139" t="s">
        <v>113</v>
      </c>
      <c r="C139" t="s">
        <v>41</v>
      </c>
      <c r="D139" t="s">
        <v>52</v>
      </c>
      <c r="E139" t="s">
        <v>185</v>
      </c>
      <c r="F139" t="s">
        <v>106</v>
      </c>
      <c r="G139" t="s">
        <v>111</v>
      </c>
      <c r="H139" t="str">
        <f t="shared" si="12"/>
        <v>residual capacity [GW]</v>
      </c>
      <c r="I139">
        <v>2030</v>
      </c>
      <c r="J139">
        <v>5.8</v>
      </c>
      <c r="L139" t="str">
        <f>Notes!$A$11</f>
        <v>J</v>
      </c>
    </row>
    <row r="140" spans="1:12" x14ac:dyDescent="0.45">
      <c r="A140" t="s">
        <v>131</v>
      </c>
      <c r="B140" t="s">
        <v>113</v>
      </c>
      <c r="C140" t="s">
        <v>41</v>
      </c>
      <c r="D140" t="s">
        <v>52</v>
      </c>
      <c r="E140" t="s">
        <v>185</v>
      </c>
      <c r="F140" t="s">
        <v>106</v>
      </c>
      <c r="G140" t="s">
        <v>111</v>
      </c>
      <c r="H140" t="str">
        <f t="shared" si="12"/>
        <v>residual capacity [GW]</v>
      </c>
      <c r="I140">
        <v>2040</v>
      </c>
      <c r="J140">
        <v>0</v>
      </c>
      <c r="L140" t="str">
        <f>Notes!$A$11</f>
        <v>J</v>
      </c>
    </row>
    <row r="141" spans="1:12" x14ac:dyDescent="0.45">
      <c r="A141" t="s">
        <v>131</v>
      </c>
      <c r="B141" t="s">
        <v>113</v>
      </c>
      <c r="C141" t="s">
        <v>41</v>
      </c>
      <c r="D141" t="s">
        <v>52</v>
      </c>
      <c r="E141" t="s">
        <v>185</v>
      </c>
      <c r="F141" t="s">
        <v>107</v>
      </c>
      <c r="G141" t="s">
        <v>111</v>
      </c>
      <c r="H141" t="str">
        <f t="shared" si="12"/>
        <v>max active capacity [GW]</v>
      </c>
      <c r="I141">
        <v>2016</v>
      </c>
      <c r="J141">
        <v>23.3</v>
      </c>
      <c r="L141" t="str">
        <f>Notes!$A$24</f>
        <v>W</v>
      </c>
    </row>
    <row r="142" spans="1:12" x14ac:dyDescent="0.45">
      <c r="A142" t="s">
        <v>131</v>
      </c>
      <c r="B142" t="s">
        <v>113</v>
      </c>
      <c r="C142" t="s">
        <v>41</v>
      </c>
      <c r="D142" t="s">
        <v>52</v>
      </c>
      <c r="E142" t="s">
        <v>185</v>
      </c>
      <c r="F142" t="s">
        <v>108</v>
      </c>
      <c r="G142" t="s">
        <v>111</v>
      </c>
      <c r="H142" t="str">
        <f t="shared" si="12"/>
        <v>technical availability [GW]</v>
      </c>
      <c r="J142">
        <v>0.76</v>
      </c>
      <c r="K142" t="str">
        <f>References!$B$11</f>
        <v>[10]</v>
      </c>
      <c r="L142" t="str">
        <f>Notes!$A$12</f>
        <v>K</v>
      </c>
    </row>
    <row r="143" spans="1:12" x14ac:dyDescent="0.45">
      <c r="H143" t="str">
        <f>F143&amp;" "&amp;G143</f>
        <v xml:space="preserve"> </v>
      </c>
    </row>
    <row r="144" spans="1:12" x14ac:dyDescent="0.45">
      <c r="A144" t="s">
        <v>131</v>
      </c>
      <c r="B144" s="10" t="s">
        <v>119</v>
      </c>
      <c r="C144" t="s">
        <v>47</v>
      </c>
      <c r="D144" t="s">
        <v>52</v>
      </c>
      <c r="E144" t="s">
        <v>20</v>
      </c>
      <c r="F144" t="s">
        <v>27</v>
      </c>
      <c r="H144" t="str">
        <f t="shared" si="12"/>
        <v xml:space="preserve">efficiency </v>
      </c>
      <c r="J144">
        <v>0.3</v>
      </c>
      <c r="K144" t="str">
        <f>References!$B$4</f>
        <v>[3]</v>
      </c>
    </row>
    <row r="145" spans="1:12" x14ac:dyDescent="0.45">
      <c r="A145" t="s">
        <v>131</v>
      </c>
      <c r="B145" s="10" t="s">
        <v>119</v>
      </c>
      <c r="C145" t="s">
        <v>47</v>
      </c>
      <c r="D145" t="s">
        <v>52</v>
      </c>
      <c r="E145" t="s">
        <v>20</v>
      </c>
      <c r="F145" t="s">
        <v>100</v>
      </c>
      <c r="G145" t="s">
        <v>104</v>
      </c>
      <c r="H145" t="str">
        <f t="shared" ref="H145:H224" si="15">F145&amp;" "&amp;G145</f>
        <v>technical lifetime a</v>
      </c>
      <c r="J145">
        <v>30</v>
      </c>
      <c r="K145" t="str">
        <f>References!$B$4</f>
        <v>[3]</v>
      </c>
    </row>
    <row r="146" spans="1:12" x14ac:dyDescent="0.45">
      <c r="A146" t="s">
        <v>131</v>
      </c>
      <c r="B146" s="10" t="s">
        <v>119</v>
      </c>
      <c r="C146" t="s">
        <v>47</v>
      </c>
      <c r="D146" t="s">
        <v>52</v>
      </c>
      <c r="E146" t="s">
        <v>20</v>
      </c>
      <c r="F146" t="s">
        <v>101</v>
      </c>
      <c r="G146" t="s">
        <v>105</v>
      </c>
      <c r="H146" t="str">
        <f t="shared" si="15"/>
        <v>fixed operation cost [EUR/kWa]</v>
      </c>
      <c r="J146">
        <v>165</v>
      </c>
      <c r="K146" t="str">
        <f>References!$B$4</f>
        <v>[3]</v>
      </c>
    </row>
    <row r="147" spans="1:12" x14ac:dyDescent="0.45">
      <c r="A147" t="s">
        <v>131</v>
      </c>
      <c r="B147" s="10" t="s">
        <v>119</v>
      </c>
      <c r="C147" t="s">
        <v>47</v>
      </c>
      <c r="D147" t="s">
        <v>52</v>
      </c>
      <c r="E147" t="s">
        <v>20</v>
      </c>
      <c r="F147" t="s">
        <v>102</v>
      </c>
      <c r="G147" t="s">
        <v>103</v>
      </c>
      <c r="H147" t="str">
        <f t="shared" si="15"/>
        <v>investment cost [EUR/kW]</v>
      </c>
      <c r="I147">
        <v>2015</v>
      </c>
      <c r="J147">
        <v>3297</v>
      </c>
      <c r="K147" t="str">
        <f>References!$B$4</f>
        <v>[3]</v>
      </c>
    </row>
    <row r="148" spans="1:12" x14ac:dyDescent="0.45">
      <c r="A148" t="s">
        <v>131</v>
      </c>
      <c r="B148" s="10" t="s">
        <v>119</v>
      </c>
      <c r="C148" t="s">
        <v>47</v>
      </c>
      <c r="D148" t="s">
        <v>52</v>
      </c>
      <c r="E148" t="s">
        <v>20</v>
      </c>
      <c r="F148" t="s">
        <v>102</v>
      </c>
      <c r="G148" t="s">
        <v>103</v>
      </c>
      <c r="H148" t="str">
        <f t="shared" si="15"/>
        <v>investment cost [EUR/kW]</v>
      </c>
      <c r="I148">
        <v>2030</v>
      </c>
      <c r="J148">
        <v>3294</v>
      </c>
      <c r="K148" t="str">
        <f>References!$B$4</f>
        <v>[3]</v>
      </c>
    </row>
    <row r="149" spans="1:12" x14ac:dyDescent="0.45">
      <c r="A149" t="s">
        <v>131</v>
      </c>
      <c r="B149" s="10" t="s">
        <v>119</v>
      </c>
      <c r="C149" t="s">
        <v>47</v>
      </c>
      <c r="D149" t="s">
        <v>52</v>
      </c>
      <c r="E149" t="s">
        <v>20</v>
      </c>
      <c r="F149" t="s">
        <v>102</v>
      </c>
      <c r="G149" t="s">
        <v>103</v>
      </c>
      <c r="H149" t="str">
        <f t="shared" si="15"/>
        <v>investment cost [EUR/kW]</v>
      </c>
      <c r="I149">
        <v>2050</v>
      </c>
      <c r="J149">
        <v>3287</v>
      </c>
      <c r="K149" t="str">
        <f>References!$B$4</f>
        <v>[3]</v>
      </c>
    </row>
    <row r="150" spans="1:12" x14ac:dyDescent="0.45">
      <c r="A150" t="s">
        <v>131</v>
      </c>
      <c r="B150" s="10" t="s">
        <v>119</v>
      </c>
      <c r="C150" t="s">
        <v>47</v>
      </c>
      <c r="D150" t="s">
        <v>52</v>
      </c>
      <c r="E150" t="s">
        <v>185</v>
      </c>
      <c r="F150" t="s">
        <v>106</v>
      </c>
      <c r="G150" t="s">
        <v>111</v>
      </c>
      <c r="H150" t="str">
        <f t="shared" si="15"/>
        <v>residual capacity [GW]</v>
      </c>
      <c r="I150">
        <v>2016</v>
      </c>
      <c r="J150">
        <v>9.9</v>
      </c>
      <c r="K150" t="str">
        <f>References!$B$2&amp;References!$B$9</f>
        <v>[1][8]</v>
      </c>
      <c r="L150" t="str">
        <f>Notes!$A$10&amp;""</f>
        <v>I</v>
      </c>
    </row>
    <row r="151" spans="1:12" x14ac:dyDescent="0.45">
      <c r="A151" t="s">
        <v>131</v>
      </c>
      <c r="B151" s="10" t="s">
        <v>119</v>
      </c>
      <c r="C151" t="s">
        <v>47</v>
      </c>
      <c r="D151" t="s">
        <v>52</v>
      </c>
      <c r="E151" t="s">
        <v>185</v>
      </c>
      <c r="F151" t="s">
        <v>106</v>
      </c>
      <c r="G151" t="s">
        <v>111</v>
      </c>
      <c r="H151" t="str">
        <f t="shared" si="15"/>
        <v>residual capacity [GW]</v>
      </c>
      <c r="I151">
        <v>2030</v>
      </c>
      <c r="J151">
        <v>2.48</v>
      </c>
      <c r="L151" t="str">
        <f>Notes!$A$11</f>
        <v>J</v>
      </c>
    </row>
    <row r="152" spans="1:12" x14ac:dyDescent="0.45">
      <c r="A152" t="s">
        <v>131</v>
      </c>
      <c r="B152" s="10" t="s">
        <v>119</v>
      </c>
      <c r="C152" t="s">
        <v>47</v>
      </c>
      <c r="D152" t="s">
        <v>52</v>
      </c>
      <c r="E152" t="s">
        <v>185</v>
      </c>
      <c r="F152" t="s">
        <v>106</v>
      </c>
      <c r="G152" t="s">
        <v>111</v>
      </c>
      <c r="H152" t="str">
        <f t="shared" si="15"/>
        <v>residual capacity [GW]</v>
      </c>
      <c r="I152">
        <v>2040</v>
      </c>
      <c r="J152">
        <v>0</v>
      </c>
      <c r="L152" t="str">
        <f>Notes!$A$11</f>
        <v>J</v>
      </c>
    </row>
    <row r="153" spans="1:12" x14ac:dyDescent="0.45">
      <c r="A153" t="s">
        <v>131</v>
      </c>
      <c r="B153" s="10" t="s">
        <v>119</v>
      </c>
      <c r="C153" t="s">
        <v>47</v>
      </c>
      <c r="D153" t="s">
        <v>52</v>
      </c>
      <c r="E153" t="s">
        <v>185</v>
      </c>
      <c r="F153" t="s">
        <v>107</v>
      </c>
      <c r="G153" t="s">
        <v>111</v>
      </c>
      <c r="H153" t="str">
        <f t="shared" si="15"/>
        <v>max active capacity [GW]</v>
      </c>
      <c r="I153">
        <v>2016</v>
      </c>
      <c r="J153">
        <v>9.9</v>
      </c>
      <c r="L153" t="str">
        <f>Notes!$A$10&amp;","&amp;Notes!$A$24</f>
        <v>I,W</v>
      </c>
    </row>
    <row r="154" spans="1:12" x14ac:dyDescent="0.45">
      <c r="A154" t="s">
        <v>131</v>
      </c>
      <c r="B154" s="10" t="s">
        <v>119</v>
      </c>
      <c r="C154" t="s">
        <v>47</v>
      </c>
      <c r="D154" t="s">
        <v>52</v>
      </c>
      <c r="E154" t="s">
        <v>185</v>
      </c>
      <c r="F154" t="s">
        <v>108</v>
      </c>
      <c r="G154" t="s">
        <v>111</v>
      </c>
      <c r="H154" t="str">
        <f t="shared" si="15"/>
        <v>technical availability [GW]</v>
      </c>
      <c r="J154">
        <v>0.86</v>
      </c>
      <c r="L154" t="str">
        <f>Notes!$A$13</f>
        <v>L</v>
      </c>
    </row>
    <row r="155" spans="1:12" x14ac:dyDescent="0.45">
      <c r="B155" s="10"/>
      <c r="H155" t="str">
        <f t="shared" ref="H155:H160" si="16">F155&amp;" "&amp;G155</f>
        <v xml:space="preserve"> </v>
      </c>
    </row>
    <row r="156" spans="1:12" x14ac:dyDescent="0.45">
      <c r="A156" t="s">
        <v>131</v>
      </c>
      <c r="B156" t="s">
        <v>199</v>
      </c>
      <c r="C156" t="s">
        <v>18</v>
      </c>
      <c r="D156" t="s">
        <v>52</v>
      </c>
      <c r="E156" t="s">
        <v>20</v>
      </c>
      <c r="F156" t="s">
        <v>101</v>
      </c>
      <c r="G156" t="s">
        <v>105</v>
      </c>
      <c r="H156" t="str">
        <f t="shared" si="16"/>
        <v>fixed operation cost [EUR/kWa]</v>
      </c>
      <c r="J156">
        <v>13</v>
      </c>
      <c r="K156" t="str">
        <f>References!$B$4</f>
        <v>[3]</v>
      </c>
    </row>
    <row r="157" spans="1:12" x14ac:dyDescent="0.45">
      <c r="A157" t="s">
        <v>131</v>
      </c>
      <c r="B157" t="s">
        <v>199</v>
      </c>
      <c r="C157" t="s">
        <v>18</v>
      </c>
      <c r="D157" t="s">
        <v>52</v>
      </c>
      <c r="E157" t="s">
        <v>185</v>
      </c>
      <c r="F157" t="s">
        <v>106</v>
      </c>
      <c r="G157" t="s">
        <v>111</v>
      </c>
      <c r="H157" t="str">
        <f t="shared" si="16"/>
        <v>residual capacity [GW]</v>
      </c>
      <c r="I157">
        <v>2016</v>
      </c>
      <c r="J157">
        <v>45.4</v>
      </c>
      <c r="K157" t="str">
        <f>References!$B$2</f>
        <v>[1]</v>
      </c>
    </row>
    <row r="158" spans="1:12" x14ac:dyDescent="0.45">
      <c r="A158" t="s">
        <v>131</v>
      </c>
      <c r="B158" t="s">
        <v>199</v>
      </c>
      <c r="C158" t="s">
        <v>18</v>
      </c>
      <c r="D158" t="s">
        <v>52</v>
      </c>
      <c r="E158" t="s">
        <v>185</v>
      </c>
      <c r="F158" t="s">
        <v>106</v>
      </c>
      <c r="G158" t="s">
        <v>111</v>
      </c>
      <c r="H158" t="str">
        <f t="shared" si="16"/>
        <v>residual capacity [GW]</v>
      </c>
      <c r="I158">
        <v>2030</v>
      </c>
      <c r="J158">
        <v>30</v>
      </c>
      <c r="L158" t="str">
        <f>Notes!$A$15</f>
        <v>N</v>
      </c>
    </row>
    <row r="159" spans="1:12" x14ac:dyDescent="0.45">
      <c r="A159" t="s">
        <v>131</v>
      </c>
      <c r="B159" t="s">
        <v>199</v>
      </c>
      <c r="C159" t="s">
        <v>18</v>
      </c>
      <c r="D159" t="s">
        <v>52</v>
      </c>
      <c r="E159" t="s">
        <v>185</v>
      </c>
      <c r="F159" t="s">
        <v>106</v>
      </c>
      <c r="G159" t="s">
        <v>111</v>
      </c>
      <c r="H159" t="str">
        <f t="shared" si="16"/>
        <v>residual capacity [GW]</v>
      </c>
      <c r="I159">
        <v>2040</v>
      </c>
      <c r="J159">
        <v>0</v>
      </c>
      <c r="L159" t="str">
        <f>Notes!$A$15</f>
        <v>N</v>
      </c>
    </row>
    <row r="160" spans="1:12" x14ac:dyDescent="0.45">
      <c r="A160" t="s">
        <v>131</v>
      </c>
      <c r="B160" t="s">
        <v>199</v>
      </c>
      <c r="C160" t="s">
        <v>18</v>
      </c>
      <c r="D160" t="s">
        <v>52</v>
      </c>
      <c r="E160" t="s">
        <v>185</v>
      </c>
      <c r="F160" t="s">
        <v>107</v>
      </c>
      <c r="G160" t="s">
        <v>111</v>
      </c>
      <c r="H160" t="str">
        <f t="shared" si="16"/>
        <v>max active capacity [GW]</v>
      </c>
      <c r="I160">
        <v>2016</v>
      </c>
      <c r="J160">
        <v>45.4</v>
      </c>
      <c r="K160" t="str">
        <f>References!$B$2</f>
        <v>[1]</v>
      </c>
      <c r="L160" t="str">
        <f>Notes!$A$25</f>
        <v>X</v>
      </c>
    </row>
    <row r="161" spans="1:12" x14ac:dyDescent="0.45">
      <c r="A161" t="s">
        <v>131</v>
      </c>
      <c r="B161" t="s">
        <v>199</v>
      </c>
      <c r="C161" t="s">
        <v>18</v>
      </c>
      <c r="D161" t="s">
        <v>52</v>
      </c>
      <c r="E161" t="s">
        <v>185</v>
      </c>
      <c r="F161" t="s">
        <v>107</v>
      </c>
      <c r="G161" t="s">
        <v>111</v>
      </c>
      <c r="H161" t="str">
        <f t="shared" ref="H161:H162" si="17">F161&amp;" "&amp;G161</f>
        <v>max active capacity [GW]</v>
      </c>
      <c r="I161">
        <v>2030</v>
      </c>
      <c r="J161">
        <v>30</v>
      </c>
      <c r="L161" t="str">
        <f>Notes!$A$15&amp;","&amp;Notes!$A$25</f>
        <v>N,X</v>
      </c>
    </row>
    <row r="162" spans="1:12" x14ac:dyDescent="0.45">
      <c r="A162" t="s">
        <v>131</v>
      </c>
      <c r="B162" t="s">
        <v>199</v>
      </c>
      <c r="C162" t="s">
        <v>18</v>
      </c>
      <c r="D162" t="s">
        <v>52</v>
      </c>
      <c r="E162" t="s">
        <v>185</v>
      </c>
      <c r="F162" t="s">
        <v>107</v>
      </c>
      <c r="G162" t="s">
        <v>111</v>
      </c>
      <c r="H162" t="str">
        <f t="shared" si="17"/>
        <v>max active capacity [GW]</v>
      </c>
      <c r="I162">
        <v>2040</v>
      </c>
      <c r="J162">
        <v>0</v>
      </c>
      <c r="L162" t="str">
        <f>Notes!$A$15&amp;","&amp;Notes!$A$25</f>
        <v>N,X</v>
      </c>
    </row>
    <row r="163" spans="1:12" x14ac:dyDescent="0.45">
      <c r="H163" t="str">
        <f>F163&amp;" "&amp;G163</f>
        <v xml:space="preserve"> </v>
      </c>
    </row>
    <row r="164" spans="1:12" x14ac:dyDescent="0.45">
      <c r="A164" t="s">
        <v>131</v>
      </c>
      <c r="B164" t="s">
        <v>198</v>
      </c>
      <c r="C164" t="s">
        <v>18</v>
      </c>
      <c r="D164" t="s">
        <v>52</v>
      </c>
      <c r="E164" t="s">
        <v>20</v>
      </c>
      <c r="F164" t="s">
        <v>100</v>
      </c>
      <c r="G164" t="s">
        <v>104</v>
      </c>
      <c r="H164" t="str">
        <f>F164&amp;" "&amp;G164</f>
        <v>technical lifetime a</v>
      </c>
      <c r="J164">
        <v>25</v>
      </c>
      <c r="K164" t="str">
        <f>References!$B$4</f>
        <v>[3]</v>
      </c>
    </row>
    <row r="165" spans="1:12" x14ac:dyDescent="0.45">
      <c r="A165" t="s">
        <v>131</v>
      </c>
      <c r="B165" t="s">
        <v>198</v>
      </c>
      <c r="C165" t="s">
        <v>18</v>
      </c>
      <c r="D165" t="s">
        <v>52</v>
      </c>
      <c r="E165" t="s">
        <v>20</v>
      </c>
      <c r="F165" t="s">
        <v>101</v>
      </c>
      <c r="G165" t="s">
        <v>105</v>
      </c>
      <c r="H165" t="str">
        <f t="shared" si="15"/>
        <v>fixed operation cost [EUR/kWa]</v>
      </c>
      <c r="J165">
        <v>13</v>
      </c>
      <c r="K165" t="str">
        <f>References!$B$4</f>
        <v>[3]</v>
      </c>
    </row>
    <row r="166" spans="1:12" x14ac:dyDescent="0.45">
      <c r="A166" t="s">
        <v>131</v>
      </c>
      <c r="B166" t="s">
        <v>198</v>
      </c>
      <c r="C166" t="s">
        <v>18</v>
      </c>
      <c r="D166" t="s">
        <v>52</v>
      </c>
      <c r="E166" t="s">
        <v>20</v>
      </c>
      <c r="F166" t="s">
        <v>102</v>
      </c>
      <c r="G166" t="s">
        <v>103</v>
      </c>
      <c r="H166" t="str">
        <f t="shared" si="15"/>
        <v>investment cost [EUR/kW]</v>
      </c>
      <c r="I166">
        <v>2020</v>
      </c>
      <c r="J166">
        <v>1113</v>
      </c>
      <c r="K166" t="str">
        <f>References!$B$4</f>
        <v>[3]</v>
      </c>
    </row>
    <row r="167" spans="1:12" x14ac:dyDescent="0.45">
      <c r="A167" t="s">
        <v>131</v>
      </c>
      <c r="B167" t="s">
        <v>198</v>
      </c>
      <c r="C167" t="s">
        <v>18</v>
      </c>
      <c r="D167" t="s">
        <v>52</v>
      </c>
      <c r="E167" t="s">
        <v>20</v>
      </c>
      <c r="F167" t="s">
        <v>102</v>
      </c>
      <c r="G167" t="s">
        <v>103</v>
      </c>
      <c r="H167" t="str">
        <f t="shared" si="15"/>
        <v>investment cost [EUR/kW]</v>
      </c>
      <c r="I167">
        <v>2030</v>
      </c>
      <c r="J167">
        <v>1055</v>
      </c>
      <c r="L167" t="str">
        <f>Notes!$A$14</f>
        <v>M</v>
      </c>
    </row>
    <row r="168" spans="1:12" x14ac:dyDescent="0.45">
      <c r="A168" t="s">
        <v>131</v>
      </c>
      <c r="B168" t="s">
        <v>198</v>
      </c>
      <c r="C168" t="s">
        <v>18</v>
      </c>
      <c r="D168" t="s">
        <v>52</v>
      </c>
      <c r="E168" t="s">
        <v>20</v>
      </c>
      <c r="F168" t="s">
        <v>102</v>
      </c>
      <c r="G168" t="s">
        <v>103</v>
      </c>
      <c r="H168" t="str">
        <f t="shared" si="15"/>
        <v>investment cost [EUR/kW]</v>
      </c>
      <c r="I168">
        <v>2050</v>
      </c>
      <c r="J168">
        <v>938</v>
      </c>
      <c r="K168" t="str">
        <f>References!$B$4</f>
        <v>[3]</v>
      </c>
    </row>
    <row r="169" spans="1:12" x14ac:dyDescent="0.45">
      <c r="A169" t="s">
        <v>131</v>
      </c>
      <c r="B169" t="s">
        <v>198</v>
      </c>
      <c r="C169" t="s">
        <v>18</v>
      </c>
      <c r="D169" t="s">
        <v>52</v>
      </c>
      <c r="E169" t="s">
        <v>185</v>
      </c>
      <c r="F169" t="s">
        <v>107</v>
      </c>
      <c r="G169" t="s">
        <v>111</v>
      </c>
      <c r="H169" t="str">
        <f t="shared" ref="H169" si="18">F169&amp;" "&amp;G169</f>
        <v>max active capacity [GW]</v>
      </c>
      <c r="I169">
        <v>2016</v>
      </c>
      <c r="J169">
        <v>0</v>
      </c>
    </row>
    <row r="170" spans="1:12" x14ac:dyDescent="0.45">
      <c r="A170" t="s">
        <v>131</v>
      </c>
      <c r="B170" t="s">
        <v>198</v>
      </c>
      <c r="C170" t="s">
        <v>18</v>
      </c>
      <c r="D170" t="s">
        <v>52</v>
      </c>
      <c r="E170" t="s">
        <v>185</v>
      </c>
      <c r="F170" t="s">
        <v>107</v>
      </c>
      <c r="G170" t="s">
        <v>111</v>
      </c>
      <c r="H170" t="str">
        <f>F170&amp;" "&amp;G170</f>
        <v>max active capacity [GW]</v>
      </c>
      <c r="I170">
        <v>2030</v>
      </c>
      <c r="J170">
        <v>178</v>
      </c>
      <c r="K170" t="str">
        <f>References!$B$4</f>
        <v>[3]</v>
      </c>
    </row>
    <row r="171" spans="1:12" x14ac:dyDescent="0.45">
      <c r="A171" t="s">
        <v>131</v>
      </c>
      <c r="B171" t="s">
        <v>198</v>
      </c>
      <c r="C171" t="s">
        <v>18</v>
      </c>
      <c r="D171" t="s">
        <v>52</v>
      </c>
      <c r="E171" t="s">
        <v>185</v>
      </c>
      <c r="F171" t="s">
        <v>107</v>
      </c>
      <c r="G171" t="s">
        <v>111</v>
      </c>
      <c r="H171" t="str">
        <f>F171&amp;" "&amp;G171</f>
        <v>max active capacity [GW]</v>
      </c>
      <c r="I171">
        <v>2050</v>
      </c>
      <c r="J171">
        <v>178</v>
      </c>
      <c r="K171" t="str">
        <f>References!$B$4</f>
        <v>[3]</v>
      </c>
    </row>
    <row r="172" spans="1:12" x14ac:dyDescent="0.45">
      <c r="H172" t="str">
        <f>F172&amp;" "&amp;G172</f>
        <v xml:space="preserve"> </v>
      </c>
    </row>
    <row r="173" spans="1:12" x14ac:dyDescent="0.45">
      <c r="A173" t="s">
        <v>131</v>
      </c>
      <c r="B173" t="s">
        <v>201</v>
      </c>
      <c r="C173" t="s">
        <v>18</v>
      </c>
      <c r="D173" t="s">
        <v>52</v>
      </c>
      <c r="E173" t="s">
        <v>20</v>
      </c>
      <c r="F173" t="s">
        <v>101</v>
      </c>
      <c r="G173" t="s">
        <v>105</v>
      </c>
      <c r="H173" t="str">
        <f t="shared" ref="H173" si="19">F173&amp;" "&amp;G173</f>
        <v>fixed operation cost [EUR/kWa]</v>
      </c>
      <c r="J173">
        <v>93</v>
      </c>
      <c r="K173" t="str">
        <f>References!$B$4</f>
        <v>[3]</v>
      </c>
    </row>
    <row r="174" spans="1:12" x14ac:dyDescent="0.45">
      <c r="A174" t="s">
        <v>131</v>
      </c>
      <c r="B174" t="s">
        <v>201</v>
      </c>
      <c r="C174" t="s">
        <v>18</v>
      </c>
      <c r="D174" t="s">
        <v>52</v>
      </c>
      <c r="E174" t="s">
        <v>185</v>
      </c>
      <c r="F174" t="s">
        <v>106</v>
      </c>
      <c r="G174" t="s">
        <v>111</v>
      </c>
      <c r="H174" t="str">
        <f>F174&amp;" "&amp;G174</f>
        <v>residual capacity [GW]</v>
      </c>
      <c r="I174">
        <v>2016</v>
      </c>
      <c r="J174">
        <v>4.0999999999999996</v>
      </c>
      <c r="K174" t="str">
        <f>References!$B$2</f>
        <v>[1]</v>
      </c>
    </row>
    <row r="175" spans="1:12" x14ac:dyDescent="0.45">
      <c r="A175" t="s">
        <v>131</v>
      </c>
      <c r="B175" t="s">
        <v>201</v>
      </c>
      <c r="C175" t="s">
        <v>18</v>
      </c>
      <c r="D175" t="s">
        <v>52</v>
      </c>
      <c r="E175" t="s">
        <v>185</v>
      </c>
      <c r="F175" t="s">
        <v>106</v>
      </c>
      <c r="G175" t="s">
        <v>111</v>
      </c>
      <c r="H175" t="str">
        <f>F175&amp;" "&amp;G175</f>
        <v>residual capacity [GW]</v>
      </c>
      <c r="I175">
        <v>2030</v>
      </c>
      <c r="J175">
        <v>4.0999999999999996</v>
      </c>
      <c r="L175" t="str">
        <f>Notes!$A$15</f>
        <v>N</v>
      </c>
    </row>
    <row r="176" spans="1:12" x14ac:dyDescent="0.45">
      <c r="A176" t="s">
        <v>131</v>
      </c>
      <c r="B176" t="s">
        <v>201</v>
      </c>
      <c r="C176" t="s">
        <v>18</v>
      </c>
      <c r="D176" t="s">
        <v>52</v>
      </c>
      <c r="E176" t="s">
        <v>185</v>
      </c>
      <c r="F176" t="s">
        <v>106</v>
      </c>
      <c r="G176" t="s">
        <v>111</v>
      </c>
      <c r="H176" t="str">
        <f>F176&amp;" "&amp;G176</f>
        <v>residual capacity [GW]</v>
      </c>
      <c r="I176">
        <v>2040</v>
      </c>
      <c r="J176">
        <v>0</v>
      </c>
      <c r="L176" t="str">
        <f>Notes!$A$15</f>
        <v>N</v>
      </c>
    </row>
    <row r="177" spans="1:12" x14ac:dyDescent="0.45">
      <c r="A177" t="s">
        <v>131</v>
      </c>
      <c r="B177" t="s">
        <v>201</v>
      </c>
      <c r="C177" t="s">
        <v>18</v>
      </c>
      <c r="D177" t="s">
        <v>52</v>
      </c>
      <c r="E177" t="s">
        <v>185</v>
      </c>
      <c r="F177" t="s">
        <v>107</v>
      </c>
      <c r="G177" t="s">
        <v>111</v>
      </c>
      <c r="H177" t="str">
        <f>F177&amp;" "&amp;G177</f>
        <v>max active capacity [GW]</v>
      </c>
      <c r="I177">
        <v>2016</v>
      </c>
      <c r="J177">
        <v>4.0999999999999996</v>
      </c>
      <c r="K177" t="str">
        <f>References!$B$2</f>
        <v>[1]</v>
      </c>
      <c r="L177" t="str">
        <f>Notes!$A$25</f>
        <v>X</v>
      </c>
    </row>
    <row r="178" spans="1:12" x14ac:dyDescent="0.45">
      <c r="A178" t="s">
        <v>131</v>
      </c>
      <c r="B178" t="s">
        <v>201</v>
      </c>
      <c r="C178" t="s">
        <v>18</v>
      </c>
      <c r="D178" t="s">
        <v>52</v>
      </c>
      <c r="E178" t="s">
        <v>185</v>
      </c>
      <c r="F178" t="s">
        <v>107</v>
      </c>
      <c r="G178" t="s">
        <v>111</v>
      </c>
      <c r="H178" t="str">
        <f t="shared" ref="H178" si="20">F178&amp;" "&amp;G178</f>
        <v>max active capacity [GW]</v>
      </c>
      <c r="I178">
        <v>2030</v>
      </c>
      <c r="J178">
        <v>4.0999999999999996</v>
      </c>
      <c r="L178" t="str">
        <f>Notes!$A$15&amp;","&amp;Notes!$A$25</f>
        <v>N,X</v>
      </c>
    </row>
    <row r="179" spans="1:12" x14ac:dyDescent="0.45">
      <c r="A179" t="s">
        <v>131</v>
      </c>
      <c r="B179" t="s">
        <v>201</v>
      </c>
      <c r="C179" t="s">
        <v>18</v>
      </c>
      <c r="D179" t="s">
        <v>52</v>
      </c>
      <c r="E179" t="s">
        <v>185</v>
      </c>
      <c r="F179" t="s">
        <v>107</v>
      </c>
      <c r="G179" t="s">
        <v>111</v>
      </c>
      <c r="H179" t="str">
        <f t="shared" ref="H179" si="21">F179&amp;" "&amp;G179</f>
        <v>max active capacity [GW]</v>
      </c>
      <c r="I179">
        <v>2040</v>
      </c>
      <c r="J179">
        <v>0</v>
      </c>
      <c r="L179" t="str">
        <f>Notes!$A$15&amp;","&amp;Notes!$A$25</f>
        <v>N,X</v>
      </c>
    </row>
    <row r="180" spans="1:12" x14ac:dyDescent="0.45">
      <c r="H180" t="str">
        <f>F180&amp;" "&amp;G180</f>
        <v xml:space="preserve"> </v>
      </c>
    </row>
    <row r="181" spans="1:12" x14ac:dyDescent="0.45">
      <c r="A181" t="s">
        <v>131</v>
      </c>
      <c r="B181" t="s">
        <v>200</v>
      </c>
      <c r="C181" t="s">
        <v>18</v>
      </c>
      <c r="D181" t="s">
        <v>52</v>
      </c>
      <c r="E181" t="s">
        <v>20</v>
      </c>
      <c r="F181" t="s">
        <v>100</v>
      </c>
      <c r="G181" t="s">
        <v>104</v>
      </c>
      <c r="H181" t="str">
        <f>F181&amp;" "&amp;G181</f>
        <v>technical lifetime a</v>
      </c>
      <c r="J181">
        <v>25</v>
      </c>
      <c r="K181" t="str">
        <f>References!$B$4</f>
        <v>[3]</v>
      </c>
    </row>
    <row r="182" spans="1:12" x14ac:dyDescent="0.45">
      <c r="A182" t="s">
        <v>131</v>
      </c>
      <c r="B182" t="s">
        <v>200</v>
      </c>
      <c r="C182" t="s">
        <v>18</v>
      </c>
      <c r="D182" t="s">
        <v>52</v>
      </c>
      <c r="E182" t="s">
        <v>20</v>
      </c>
      <c r="F182" t="s">
        <v>101</v>
      </c>
      <c r="G182" t="s">
        <v>105</v>
      </c>
      <c r="H182" t="str">
        <f>F182&amp;" "&amp;G182</f>
        <v>fixed operation cost [EUR/kWa]</v>
      </c>
      <c r="J182">
        <v>93</v>
      </c>
      <c r="K182" t="str">
        <f>References!$B$4</f>
        <v>[3]</v>
      </c>
    </row>
    <row r="183" spans="1:12" x14ac:dyDescent="0.45">
      <c r="A183" t="s">
        <v>131</v>
      </c>
      <c r="B183" t="s">
        <v>200</v>
      </c>
      <c r="C183" t="s">
        <v>18</v>
      </c>
      <c r="D183" t="s">
        <v>52</v>
      </c>
      <c r="E183" t="s">
        <v>20</v>
      </c>
      <c r="F183" t="s">
        <v>102</v>
      </c>
      <c r="G183" t="s">
        <v>103</v>
      </c>
      <c r="H183" t="str">
        <f t="shared" ref="H183:H190" si="22">F183&amp;" "&amp;G183</f>
        <v>investment cost [EUR/kW]</v>
      </c>
      <c r="I183">
        <v>2020</v>
      </c>
      <c r="J183">
        <v>2590</v>
      </c>
      <c r="K183" t="str">
        <f>References!$B$4</f>
        <v>[3]</v>
      </c>
    </row>
    <row r="184" spans="1:12" x14ac:dyDescent="0.45">
      <c r="A184" t="s">
        <v>131</v>
      </c>
      <c r="B184" t="s">
        <v>200</v>
      </c>
      <c r="C184" t="s">
        <v>18</v>
      </c>
      <c r="D184" t="s">
        <v>52</v>
      </c>
      <c r="E184" t="s">
        <v>20</v>
      </c>
      <c r="F184" t="s">
        <v>102</v>
      </c>
      <c r="G184" t="s">
        <v>103</v>
      </c>
      <c r="H184" t="str">
        <f t="shared" si="22"/>
        <v>investment cost [EUR/kW]</v>
      </c>
      <c r="I184">
        <v>2030</v>
      </c>
      <c r="J184">
        <v>2155</v>
      </c>
      <c r="L184" t="str">
        <f>Notes!$A$14</f>
        <v>M</v>
      </c>
    </row>
    <row r="185" spans="1:12" x14ac:dyDescent="0.45">
      <c r="A185" t="s">
        <v>131</v>
      </c>
      <c r="B185" t="s">
        <v>200</v>
      </c>
      <c r="C185" t="s">
        <v>18</v>
      </c>
      <c r="D185" t="s">
        <v>52</v>
      </c>
      <c r="E185" t="s">
        <v>20</v>
      </c>
      <c r="F185" t="s">
        <v>102</v>
      </c>
      <c r="G185" t="s">
        <v>103</v>
      </c>
      <c r="H185" t="str">
        <f t="shared" si="22"/>
        <v>investment cost [EUR/kW]</v>
      </c>
      <c r="I185">
        <v>2050</v>
      </c>
      <c r="J185">
        <v>1285</v>
      </c>
      <c r="K185" t="str">
        <f>References!$B$4</f>
        <v>[3]</v>
      </c>
    </row>
    <row r="186" spans="1:12" x14ac:dyDescent="0.45">
      <c r="A186" t="s">
        <v>131</v>
      </c>
      <c r="B186" t="s">
        <v>200</v>
      </c>
      <c r="C186" t="s">
        <v>18</v>
      </c>
      <c r="D186" t="s">
        <v>52</v>
      </c>
      <c r="E186" t="s">
        <v>185</v>
      </c>
      <c r="F186" t="s">
        <v>107</v>
      </c>
      <c r="G186" t="s">
        <v>111</v>
      </c>
      <c r="H186" t="str">
        <f t="shared" ref="H186" si="23">F186&amp;" "&amp;G186</f>
        <v>max active capacity [GW]</v>
      </c>
      <c r="I186">
        <v>2016</v>
      </c>
      <c r="J186">
        <v>0</v>
      </c>
    </row>
    <row r="187" spans="1:12" x14ac:dyDescent="0.45">
      <c r="A187" t="s">
        <v>131</v>
      </c>
      <c r="B187" t="s">
        <v>200</v>
      </c>
      <c r="C187" t="s">
        <v>18</v>
      </c>
      <c r="D187" t="s">
        <v>52</v>
      </c>
      <c r="E187" t="s">
        <v>185</v>
      </c>
      <c r="F187" t="s">
        <v>107</v>
      </c>
      <c r="G187" t="s">
        <v>111</v>
      </c>
      <c r="H187" t="str">
        <f t="shared" si="22"/>
        <v>max active capacity [GW]</v>
      </c>
      <c r="I187">
        <v>2030</v>
      </c>
      <c r="J187">
        <v>355</v>
      </c>
      <c r="K187" t="str">
        <f>References!$B$4</f>
        <v>[3]</v>
      </c>
    </row>
    <row r="188" spans="1:12" x14ac:dyDescent="0.45">
      <c r="A188" t="s">
        <v>131</v>
      </c>
      <c r="B188" t="s">
        <v>200</v>
      </c>
      <c r="C188" t="s">
        <v>18</v>
      </c>
      <c r="D188" t="s">
        <v>52</v>
      </c>
      <c r="E188" t="s">
        <v>185</v>
      </c>
      <c r="F188" t="s">
        <v>107</v>
      </c>
      <c r="G188" t="s">
        <v>111</v>
      </c>
      <c r="H188" t="str">
        <f t="shared" si="22"/>
        <v>max active capacity [GW]</v>
      </c>
      <c r="I188">
        <v>2050</v>
      </c>
      <c r="J188">
        <v>355</v>
      </c>
      <c r="K188" t="str">
        <f>References!$B$4</f>
        <v>[3]</v>
      </c>
    </row>
    <row r="189" spans="1:12" x14ac:dyDescent="0.45">
      <c r="H189" t="str">
        <f>F189&amp;" "&amp;G189</f>
        <v xml:space="preserve"> </v>
      </c>
    </row>
    <row r="190" spans="1:12" x14ac:dyDescent="0.45">
      <c r="A190" t="s">
        <v>131</v>
      </c>
      <c r="B190" t="s">
        <v>203</v>
      </c>
      <c r="C190" t="s">
        <v>18</v>
      </c>
      <c r="D190" t="s">
        <v>52</v>
      </c>
      <c r="E190" t="s">
        <v>20</v>
      </c>
      <c r="F190" t="s">
        <v>101</v>
      </c>
      <c r="G190" t="s">
        <v>105</v>
      </c>
      <c r="H190" t="str">
        <f t="shared" si="22"/>
        <v>fixed operation cost [EUR/kWa]</v>
      </c>
      <c r="J190">
        <v>15</v>
      </c>
      <c r="K190" t="str">
        <f>References!$B$4</f>
        <v>[3]</v>
      </c>
    </row>
    <row r="191" spans="1:12" x14ac:dyDescent="0.45">
      <c r="A191" t="s">
        <v>131</v>
      </c>
      <c r="B191" t="s">
        <v>203</v>
      </c>
      <c r="C191" t="s">
        <v>18</v>
      </c>
      <c r="D191" t="s">
        <v>52</v>
      </c>
      <c r="E191" t="s">
        <v>185</v>
      </c>
      <c r="F191" t="s">
        <v>106</v>
      </c>
      <c r="G191" t="s">
        <v>111</v>
      </c>
      <c r="H191" t="str">
        <f t="shared" ref="H191:H196" si="24">F191&amp;" "&amp;G191</f>
        <v>residual capacity [GW]</v>
      </c>
      <c r="I191">
        <v>2016</v>
      </c>
      <c r="J191">
        <v>40.700000000000003</v>
      </c>
      <c r="K191" t="str">
        <f>References!$B$2</f>
        <v>[1]</v>
      </c>
    </row>
    <row r="192" spans="1:12" x14ac:dyDescent="0.45">
      <c r="A192" t="s">
        <v>131</v>
      </c>
      <c r="B192" t="s">
        <v>203</v>
      </c>
      <c r="C192" t="s">
        <v>18</v>
      </c>
      <c r="D192" t="s">
        <v>52</v>
      </c>
      <c r="E192" t="s">
        <v>185</v>
      </c>
      <c r="F192" t="s">
        <v>106</v>
      </c>
      <c r="G192" t="s">
        <v>111</v>
      </c>
      <c r="H192" t="str">
        <f t="shared" si="24"/>
        <v>residual capacity [GW]</v>
      </c>
      <c r="I192">
        <v>2030</v>
      </c>
      <c r="J192">
        <v>30</v>
      </c>
      <c r="L192" t="str">
        <f>Notes!$A$15</f>
        <v>N</v>
      </c>
    </row>
    <row r="193" spans="1:12" x14ac:dyDescent="0.45">
      <c r="A193" t="s">
        <v>131</v>
      </c>
      <c r="B193" t="s">
        <v>203</v>
      </c>
      <c r="C193" t="s">
        <v>18</v>
      </c>
      <c r="D193" t="s">
        <v>52</v>
      </c>
      <c r="E193" t="s">
        <v>185</v>
      </c>
      <c r="F193" t="s">
        <v>106</v>
      </c>
      <c r="G193" t="s">
        <v>111</v>
      </c>
      <c r="H193" t="str">
        <f t="shared" si="24"/>
        <v>residual capacity [GW]</v>
      </c>
      <c r="I193">
        <v>2040</v>
      </c>
      <c r="J193">
        <v>0</v>
      </c>
      <c r="L193" t="str">
        <f>Notes!$A$15</f>
        <v>N</v>
      </c>
    </row>
    <row r="194" spans="1:12" x14ac:dyDescent="0.45">
      <c r="A194" t="s">
        <v>131</v>
      </c>
      <c r="B194" t="s">
        <v>203</v>
      </c>
      <c r="C194" t="s">
        <v>18</v>
      </c>
      <c r="D194" t="s">
        <v>52</v>
      </c>
      <c r="E194" t="s">
        <v>185</v>
      </c>
      <c r="F194" t="s">
        <v>107</v>
      </c>
      <c r="G194" t="s">
        <v>111</v>
      </c>
      <c r="H194" t="str">
        <f t="shared" si="24"/>
        <v>max active capacity [GW]</v>
      </c>
      <c r="I194">
        <v>2016</v>
      </c>
      <c r="J194">
        <v>40.700000000000003</v>
      </c>
      <c r="K194" t="str">
        <f>References!$B$2</f>
        <v>[1]</v>
      </c>
      <c r="L194" t="str">
        <f>Notes!$A$25</f>
        <v>X</v>
      </c>
    </row>
    <row r="195" spans="1:12" x14ac:dyDescent="0.45">
      <c r="A195" t="s">
        <v>131</v>
      </c>
      <c r="B195" t="s">
        <v>203</v>
      </c>
      <c r="C195" t="s">
        <v>18</v>
      </c>
      <c r="D195" t="s">
        <v>52</v>
      </c>
      <c r="E195" t="s">
        <v>185</v>
      </c>
      <c r="F195" t="s">
        <v>107</v>
      </c>
      <c r="G195" t="s">
        <v>111</v>
      </c>
      <c r="H195" t="str">
        <f t="shared" si="24"/>
        <v>max active capacity [GW]</v>
      </c>
      <c r="I195">
        <v>2030</v>
      </c>
      <c r="J195">
        <v>30</v>
      </c>
      <c r="L195" t="str">
        <f>Notes!$A$15&amp;","&amp;Notes!$A$25</f>
        <v>N,X</v>
      </c>
    </row>
    <row r="196" spans="1:12" x14ac:dyDescent="0.45">
      <c r="A196" t="s">
        <v>131</v>
      </c>
      <c r="B196" t="s">
        <v>203</v>
      </c>
      <c r="C196" t="s">
        <v>18</v>
      </c>
      <c r="D196" t="s">
        <v>52</v>
      </c>
      <c r="E196" t="s">
        <v>185</v>
      </c>
      <c r="F196" t="s">
        <v>107</v>
      </c>
      <c r="G196" t="s">
        <v>111</v>
      </c>
      <c r="H196" t="str">
        <f t="shared" si="24"/>
        <v>max active capacity [GW]</v>
      </c>
      <c r="I196">
        <v>2040</v>
      </c>
      <c r="J196">
        <v>0</v>
      </c>
      <c r="L196" t="str">
        <f>Notes!$A$15&amp;","&amp;Notes!$A$25</f>
        <v>N,X</v>
      </c>
    </row>
    <row r="198" spans="1:12" x14ac:dyDescent="0.45">
      <c r="A198" t="s">
        <v>131</v>
      </c>
      <c r="B198" t="s">
        <v>204</v>
      </c>
      <c r="C198" t="s">
        <v>18</v>
      </c>
      <c r="D198" t="s">
        <v>52</v>
      </c>
      <c r="E198" t="s">
        <v>20</v>
      </c>
      <c r="F198" t="s">
        <v>100</v>
      </c>
      <c r="G198" t="s">
        <v>104</v>
      </c>
      <c r="H198" t="str">
        <f>F198&amp;" "&amp;G198</f>
        <v>technical lifetime a</v>
      </c>
      <c r="J198">
        <v>25</v>
      </c>
      <c r="K198" t="str">
        <f>References!$B$4</f>
        <v>[3]</v>
      </c>
    </row>
    <row r="199" spans="1:12" x14ac:dyDescent="0.45">
      <c r="A199" t="s">
        <v>131</v>
      </c>
      <c r="B199" t="s">
        <v>204</v>
      </c>
      <c r="C199" t="s">
        <v>18</v>
      </c>
      <c r="D199" t="s">
        <v>52</v>
      </c>
      <c r="E199" t="s">
        <v>20</v>
      </c>
      <c r="F199" t="s">
        <v>101</v>
      </c>
      <c r="G199" t="s">
        <v>105</v>
      </c>
      <c r="H199" t="str">
        <f>F199&amp;" "&amp;G199</f>
        <v>fixed operation cost [EUR/kWa]</v>
      </c>
      <c r="J199">
        <v>15</v>
      </c>
      <c r="K199" t="str">
        <f>References!$B$4</f>
        <v>[3]</v>
      </c>
    </row>
    <row r="200" spans="1:12" x14ac:dyDescent="0.45">
      <c r="A200" t="s">
        <v>131</v>
      </c>
      <c r="B200" t="s">
        <v>204</v>
      </c>
      <c r="C200" t="s">
        <v>18</v>
      </c>
      <c r="D200" t="s">
        <v>52</v>
      </c>
      <c r="E200" t="s">
        <v>20</v>
      </c>
      <c r="F200" t="s">
        <v>102</v>
      </c>
      <c r="G200" t="s">
        <v>103</v>
      </c>
      <c r="H200" t="str">
        <f>F200&amp;" "&amp;G200</f>
        <v>investment cost [EUR/kW]</v>
      </c>
      <c r="I200">
        <v>2020</v>
      </c>
      <c r="J200">
        <v>780</v>
      </c>
      <c r="K200" t="str">
        <f>References!$B$4</f>
        <v>[3]</v>
      </c>
    </row>
    <row r="201" spans="1:12" x14ac:dyDescent="0.45">
      <c r="A201" t="s">
        <v>131</v>
      </c>
      <c r="B201" t="s">
        <v>204</v>
      </c>
      <c r="C201" t="s">
        <v>18</v>
      </c>
      <c r="D201" t="s">
        <v>52</v>
      </c>
      <c r="E201" t="s">
        <v>20</v>
      </c>
      <c r="F201" t="s">
        <v>102</v>
      </c>
      <c r="G201" t="s">
        <v>103</v>
      </c>
      <c r="H201" t="str">
        <f>F201&amp;" "&amp;G201</f>
        <v>investment cost [EUR/kW]</v>
      </c>
      <c r="I201">
        <v>2030</v>
      </c>
      <c r="J201">
        <v>666</v>
      </c>
      <c r="L201" t="str">
        <f>Notes!$A$14</f>
        <v>M</v>
      </c>
    </row>
    <row r="202" spans="1:12" x14ac:dyDescent="0.45">
      <c r="A202" t="s">
        <v>131</v>
      </c>
      <c r="B202" t="s">
        <v>204</v>
      </c>
      <c r="C202" t="s">
        <v>18</v>
      </c>
      <c r="D202" t="s">
        <v>52</v>
      </c>
      <c r="E202" t="s">
        <v>20</v>
      </c>
      <c r="F202" t="s">
        <v>102</v>
      </c>
      <c r="G202" t="s">
        <v>103</v>
      </c>
      <c r="H202" t="str">
        <f>F202&amp;" "&amp;G202</f>
        <v>investment cost [EUR/kW]</v>
      </c>
      <c r="I202">
        <v>2050</v>
      </c>
      <c r="J202">
        <v>438</v>
      </c>
      <c r="K202" t="str">
        <f>References!$B$4</f>
        <v>[3]</v>
      </c>
    </row>
    <row r="203" spans="1:12" x14ac:dyDescent="0.45">
      <c r="A203" t="s">
        <v>131</v>
      </c>
      <c r="B203" t="s">
        <v>204</v>
      </c>
      <c r="C203" t="s">
        <v>18</v>
      </c>
      <c r="D203" t="s">
        <v>52</v>
      </c>
      <c r="E203" t="s">
        <v>185</v>
      </c>
      <c r="F203" t="s">
        <v>107</v>
      </c>
      <c r="G203" t="s">
        <v>111</v>
      </c>
      <c r="H203" t="str">
        <f t="shared" ref="H203:H205" si="25">F203&amp;" "&amp;G203</f>
        <v>max active capacity [GW]</v>
      </c>
      <c r="I203">
        <v>2016</v>
      </c>
      <c r="J203">
        <v>0</v>
      </c>
    </row>
    <row r="204" spans="1:12" x14ac:dyDescent="0.45">
      <c r="A204" t="s">
        <v>131</v>
      </c>
      <c r="B204" t="s">
        <v>204</v>
      </c>
      <c r="C204" t="s">
        <v>18</v>
      </c>
      <c r="D204" t="s">
        <v>52</v>
      </c>
      <c r="E204" t="s">
        <v>185</v>
      </c>
      <c r="F204" t="s">
        <v>107</v>
      </c>
      <c r="G204" t="s">
        <v>111</v>
      </c>
      <c r="H204" t="str">
        <f t="shared" si="25"/>
        <v>max active capacity [GW]</v>
      </c>
      <c r="I204">
        <v>2030</v>
      </c>
      <c r="J204">
        <v>158</v>
      </c>
      <c r="K204" t="str">
        <f>References!$B$4</f>
        <v>[3]</v>
      </c>
    </row>
    <row r="205" spans="1:12" x14ac:dyDescent="0.45">
      <c r="A205" t="s">
        <v>131</v>
      </c>
      <c r="B205" t="s">
        <v>204</v>
      </c>
      <c r="C205" t="s">
        <v>18</v>
      </c>
      <c r="D205" t="s">
        <v>52</v>
      </c>
      <c r="E205" t="s">
        <v>185</v>
      </c>
      <c r="F205" t="s">
        <v>107</v>
      </c>
      <c r="G205" t="s">
        <v>111</v>
      </c>
      <c r="H205" t="str">
        <f t="shared" si="25"/>
        <v>max active capacity [GW]</v>
      </c>
      <c r="I205">
        <v>2050</v>
      </c>
      <c r="J205">
        <v>158</v>
      </c>
      <c r="K205" t="str">
        <f>References!$B$4</f>
        <v>[3]</v>
      </c>
    </row>
    <row r="206" spans="1:12" x14ac:dyDescent="0.45">
      <c r="H206" t="str">
        <f>F206&amp;" "&amp;G206</f>
        <v xml:space="preserve"> </v>
      </c>
    </row>
    <row r="207" spans="1:12" x14ac:dyDescent="0.45">
      <c r="A207" t="s">
        <v>131</v>
      </c>
      <c r="B207" t="s">
        <v>130</v>
      </c>
      <c r="C207" t="s">
        <v>18</v>
      </c>
      <c r="D207" t="s">
        <v>52</v>
      </c>
      <c r="E207" t="s">
        <v>20</v>
      </c>
      <c r="F207" t="s">
        <v>100</v>
      </c>
      <c r="G207" t="s">
        <v>104</v>
      </c>
      <c r="H207" t="str">
        <f t="shared" ref="H207:H217" si="26">F207&amp;" "&amp;G207</f>
        <v>technical lifetime a</v>
      </c>
      <c r="J207">
        <v>100</v>
      </c>
      <c r="K207" t="str">
        <f>References!$B$4</f>
        <v>[3]</v>
      </c>
    </row>
    <row r="208" spans="1:12" x14ac:dyDescent="0.45">
      <c r="A208" t="s">
        <v>131</v>
      </c>
      <c r="B208" t="s">
        <v>130</v>
      </c>
      <c r="C208" t="s">
        <v>18</v>
      </c>
      <c r="D208" t="s">
        <v>52</v>
      </c>
      <c r="E208" t="s">
        <v>20</v>
      </c>
      <c r="F208" t="s">
        <v>101</v>
      </c>
      <c r="G208" t="s">
        <v>105</v>
      </c>
      <c r="H208" t="str">
        <f t="shared" si="26"/>
        <v>fixed operation cost [EUR/kWa]</v>
      </c>
      <c r="J208">
        <v>12</v>
      </c>
      <c r="K208" t="str">
        <f>References!$B$4</f>
        <v>[3]</v>
      </c>
    </row>
    <row r="209" spans="1:12" x14ac:dyDescent="0.45">
      <c r="A209" t="s">
        <v>131</v>
      </c>
      <c r="B209" t="s">
        <v>130</v>
      </c>
      <c r="C209" t="s">
        <v>18</v>
      </c>
      <c r="D209" t="s">
        <v>52</v>
      </c>
      <c r="E209" t="s">
        <v>20</v>
      </c>
      <c r="F209" t="s">
        <v>102</v>
      </c>
      <c r="G209" t="s">
        <v>103</v>
      </c>
      <c r="H209" t="str">
        <f t="shared" si="26"/>
        <v>investment cost [EUR/kW]</v>
      </c>
      <c r="I209">
        <v>2020</v>
      </c>
      <c r="J209">
        <v>5000</v>
      </c>
      <c r="K209" t="str">
        <f>References!$B$4</f>
        <v>[3]</v>
      </c>
    </row>
    <row r="210" spans="1:12" x14ac:dyDescent="0.45">
      <c r="A210" t="s">
        <v>131</v>
      </c>
      <c r="B210" t="s">
        <v>130</v>
      </c>
      <c r="C210" t="s">
        <v>18</v>
      </c>
      <c r="D210" t="s">
        <v>52</v>
      </c>
      <c r="E210" t="s">
        <v>20</v>
      </c>
      <c r="F210" t="s">
        <v>102</v>
      </c>
      <c r="G210" t="s">
        <v>103</v>
      </c>
      <c r="H210" t="str">
        <f t="shared" si="26"/>
        <v>investment cost [EUR/kW]</v>
      </c>
      <c r="I210">
        <v>2030</v>
      </c>
      <c r="J210">
        <v>5000</v>
      </c>
      <c r="L210" t="str">
        <f>Notes!$A$14</f>
        <v>M</v>
      </c>
    </row>
    <row r="211" spans="1:12" x14ac:dyDescent="0.45">
      <c r="A211" t="s">
        <v>131</v>
      </c>
      <c r="B211" t="s">
        <v>130</v>
      </c>
      <c r="C211" t="s">
        <v>18</v>
      </c>
      <c r="D211" t="s">
        <v>52</v>
      </c>
      <c r="E211" t="s">
        <v>20</v>
      </c>
      <c r="F211" t="s">
        <v>102</v>
      </c>
      <c r="G211" t="s">
        <v>103</v>
      </c>
      <c r="H211" t="str">
        <f t="shared" si="26"/>
        <v>investment cost [EUR/kW]</v>
      </c>
      <c r="I211">
        <v>2050</v>
      </c>
      <c r="J211">
        <v>5000</v>
      </c>
      <c r="K211" t="str">
        <f>References!$B$4</f>
        <v>[3]</v>
      </c>
    </row>
    <row r="212" spans="1:12" x14ac:dyDescent="0.45">
      <c r="A212" t="s">
        <v>131</v>
      </c>
      <c r="B212" t="s">
        <v>130</v>
      </c>
      <c r="C212" t="s">
        <v>18</v>
      </c>
      <c r="D212" t="s">
        <v>52</v>
      </c>
      <c r="E212" t="s">
        <v>185</v>
      </c>
      <c r="F212" t="s">
        <v>106</v>
      </c>
      <c r="G212" t="s">
        <v>111</v>
      </c>
      <c r="H212" t="str">
        <f t="shared" si="26"/>
        <v>residual capacity [GW]</v>
      </c>
      <c r="I212">
        <v>2016</v>
      </c>
      <c r="J212">
        <v>3.8</v>
      </c>
      <c r="K212" t="str">
        <f>References!$B$2</f>
        <v>[1]</v>
      </c>
    </row>
    <row r="213" spans="1:12" x14ac:dyDescent="0.45">
      <c r="A213" t="s">
        <v>131</v>
      </c>
      <c r="B213" t="s">
        <v>130</v>
      </c>
      <c r="C213" t="s">
        <v>18</v>
      </c>
      <c r="D213" t="s">
        <v>52</v>
      </c>
      <c r="E213" t="s">
        <v>185</v>
      </c>
      <c r="F213" t="s">
        <v>106</v>
      </c>
      <c r="G213" t="s">
        <v>111</v>
      </c>
      <c r="H213" t="str">
        <f t="shared" si="26"/>
        <v>residual capacity [GW]</v>
      </c>
      <c r="I213">
        <v>2030</v>
      </c>
      <c r="J213">
        <v>3.8</v>
      </c>
      <c r="L213" t="str">
        <f>Notes!$A$7</f>
        <v>F</v>
      </c>
    </row>
    <row r="214" spans="1:12" x14ac:dyDescent="0.45">
      <c r="A214" t="s">
        <v>131</v>
      </c>
      <c r="B214" t="s">
        <v>130</v>
      </c>
      <c r="C214" t="s">
        <v>18</v>
      </c>
      <c r="D214" t="s">
        <v>52</v>
      </c>
      <c r="E214" t="s">
        <v>185</v>
      </c>
      <c r="F214" t="s">
        <v>106</v>
      </c>
      <c r="G214" t="s">
        <v>111</v>
      </c>
      <c r="H214" t="str">
        <f t="shared" si="26"/>
        <v>residual capacity [GW]</v>
      </c>
      <c r="I214">
        <v>2035</v>
      </c>
      <c r="J214">
        <v>3.8</v>
      </c>
      <c r="L214" t="str">
        <f>Notes!$A$7</f>
        <v>F</v>
      </c>
    </row>
    <row r="215" spans="1:12" x14ac:dyDescent="0.45">
      <c r="A215" t="s">
        <v>131</v>
      </c>
      <c r="B215" t="s">
        <v>130</v>
      </c>
      <c r="C215" t="s">
        <v>18</v>
      </c>
      <c r="D215" t="s">
        <v>52</v>
      </c>
      <c r="E215" t="s">
        <v>185</v>
      </c>
      <c r="F215" t="s">
        <v>107</v>
      </c>
      <c r="G215" t="s">
        <v>111</v>
      </c>
      <c r="H215" t="str">
        <f t="shared" si="26"/>
        <v>max active capacity [GW]</v>
      </c>
      <c r="I215">
        <v>2016</v>
      </c>
      <c r="J215">
        <v>3.8</v>
      </c>
      <c r="L215" t="str">
        <f>Notes!$A$25</f>
        <v>X</v>
      </c>
    </row>
    <row r="216" spans="1:12" x14ac:dyDescent="0.45">
      <c r="A216" t="s">
        <v>131</v>
      </c>
      <c r="B216" t="s">
        <v>130</v>
      </c>
      <c r="C216" t="s">
        <v>18</v>
      </c>
      <c r="D216" t="s">
        <v>52</v>
      </c>
      <c r="E216" t="s">
        <v>185</v>
      </c>
      <c r="F216" t="s">
        <v>107</v>
      </c>
      <c r="G216" t="s">
        <v>111</v>
      </c>
      <c r="H216" t="str">
        <f t="shared" si="26"/>
        <v>max active capacity [GW]</v>
      </c>
      <c r="I216">
        <v>2030</v>
      </c>
      <c r="J216">
        <v>3.8</v>
      </c>
      <c r="L216" t="str">
        <f>Notes!$A$7&amp;","&amp;Notes!$A$25</f>
        <v>F,X</v>
      </c>
    </row>
    <row r="217" spans="1:12" x14ac:dyDescent="0.45">
      <c r="A217" t="s">
        <v>131</v>
      </c>
      <c r="B217" t="s">
        <v>130</v>
      </c>
      <c r="C217" t="s">
        <v>18</v>
      </c>
      <c r="D217" t="s">
        <v>52</v>
      </c>
      <c r="E217" t="s">
        <v>185</v>
      </c>
      <c r="F217" t="s">
        <v>107</v>
      </c>
      <c r="G217" t="s">
        <v>111</v>
      </c>
      <c r="H217" t="str">
        <f t="shared" si="26"/>
        <v>max active capacity [GW]</v>
      </c>
      <c r="I217">
        <v>2050</v>
      </c>
      <c r="J217">
        <v>3.8</v>
      </c>
      <c r="L217" t="str">
        <f>Notes!$A$7&amp;","&amp;Notes!$A$25</f>
        <v>F,X</v>
      </c>
    </row>
    <row r="218" spans="1:12" x14ac:dyDescent="0.45">
      <c r="H218" t="str">
        <f>F218&amp;" "&amp;G218</f>
        <v xml:space="preserve"> </v>
      </c>
    </row>
    <row r="219" spans="1:12" x14ac:dyDescent="0.45">
      <c r="A219" t="s">
        <v>132</v>
      </c>
      <c r="B219" t="s">
        <v>133</v>
      </c>
      <c r="C219" s="10" t="s">
        <v>38</v>
      </c>
      <c r="D219" s="10" t="s">
        <v>134</v>
      </c>
      <c r="E219" t="s">
        <v>20</v>
      </c>
      <c r="F219" t="s">
        <v>27</v>
      </c>
      <c r="H219" t="str">
        <f t="shared" si="15"/>
        <v xml:space="preserve">efficiency </v>
      </c>
      <c r="J219">
        <v>0.95</v>
      </c>
      <c r="K219" t="str">
        <f>References!$B$2</f>
        <v>[1]</v>
      </c>
      <c r="L219" t="str">
        <f>Notes!$A$16</f>
        <v>O</v>
      </c>
    </row>
    <row r="220" spans="1:12" x14ac:dyDescent="0.45">
      <c r="A220" t="s">
        <v>132</v>
      </c>
      <c r="B220" t="s">
        <v>133</v>
      </c>
      <c r="C220" s="10" t="s">
        <v>38</v>
      </c>
      <c r="D220" s="10" t="s">
        <v>134</v>
      </c>
      <c r="E220" t="s">
        <v>20</v>
      </c>
      <c r="F220" t="s">
        <v>100</v>
      </c>
      <c r="G220" t="s">
        <v>104</v>
      </c>
      <c r="H220" t="str">
        <f t="shared" si="15"/>
        <v>technical lifetime a</v>
      </c>
      <c r="J220">
        <v>15</v>
      </c>
      <c r="K220" t="str">
        <f>References!$B$16</f>
        <v>[15]</v>
      </c>
    </row>
    <row r="221" spans="1:12" x14ac:dyDescent="0.45">
      <c r="A221" t="s">
        <v>132</v>
      </c>
      <c r="B221" t="s">
        <v>133</v>
      </c>
      <c r="C221" s="10" t="s">
        <v>38</v>
      </c>
      <c r="D221" s="10" t="s">
        <v>134</v>
      </c>
      <c r="E221" t="s">
        <v>20</v>
      </c>
      <c r="F221" t="s">
        <v>101</v>
      </c>
      <c r="G221" t="s">
        <v>105</v>
      </c>
      <c r="H221" t="str">
        <f t="shared" si="15"/>
        <v>fixed operation cost [EUR/kWa]</v>
      </c>
      <c r="J221">
        <v>0.2</v>
      </c>
      <c r="K221" t="str">
        <f>References!$B$16</f>
        <v>[15]</v>
      </c>
      <c r="L221" t="str">
        <f>Notes!$A$17</f>
        <v>P</v>
      </c>
    </row>
    <row r="222" spans="1:12" x14ac:dyDescent="0.45">
      <c r="A222" t="s">
        <v>132</v>
      </c>
      <c r="B222" t="s">
        <v>133</v>
      </c>
      <c r="C222" s="10" t="s">
        <v>38</v>
      </c>
      <c r="D222" s="10" t="s">
        <v>134</v>
      </c>
      <c r="E222" t="s">
        <v>20</v>
      </c>
      <c r="F222" t="s">
        <v>102</v>
      </c>
      <c r="G222" t="s">
        <v>103</v>
      </c>
      <c r="H222" t="str">
        <f t="shared" si="15"/>
        <v>investment cost [EUR/kW]</v>
      </c>
      <c r="I222">
        <v>2020</v>
      </c>
      <c r="J222">
        <v>15</v>
      </c>
      <c r="K222" t="str">
        <f>References!$B$16</f>
        <v>[15]</v>
      </c>
    </row>
    <row r="223" spans="1:12" x14ac:dyDescent="0.45">
      <c r="A223" t="s">
        <v>132</v>
      </c>
      <c r="B223" t="s">
        <v>133</v>
      </c>
      <c r="C223" s="10" t="s">
        <v>38</v>
      </c>
      <c r="D223" s="10" t="s">
        <v>134</v>
      </c>
      <c r="E223" t="s">
        <v>20</v>
      </c>
      <c r="F223" t="s">
        <v>102</v>
      </c>
      <c r="G223" t="s">
        <v>103</v>
      </c>
      <c r="H223" t="str">
        <f t="shared" si="15"/>
        <v>investment cost [EUR/kW]</v>
      </c>
      <c r="I223">
        <v>2030</v>
      </c>
      <c r="J223">
        <v>15</v>
      </c>
      <c r="K223" t="str">
        <f>References!$B$16</f>
        <v>[15]</v>
      </c>
    </row>
    <row r="224" spans="1:12" x14ac:dyDescent="0.45">
      <c r="A224" t="s">
        <v>132</v>
      </c>
      <c r="B224" t="s">
        <v>133</v>
      </c>
      <c r="C224" s="10" t="s">
        <v>38</v>
      </c>
      <c r="D224" s="10" t="s">
        <v>134</v>
      </c>
      <c r="E224" t="s">
        <v>20</v>
      </c>
      <c r="F224" t="s">
        <v>102</v>
      </c>
      <c r="G224" t="s">
        <v>103</v>
      </c>
      <c r="H224" t="str">
        <f t="shared" si="15"/>
        <v>investment cost [EUR/kW]</v>
      </c>
      <c r="I224">
        <v>2050</v>
      </c>
      <c r="J224">
        <v>15</v>
      </c>
      <c r="K224" t="str">
        <f>References!$B$16</f>
        <v>[15]</v>
      </c>
    </row>
    <row r="225" spans="1:12" x14ac:dyDescent="0.45">
      <c r="C225" s="10"/>
      <c r="D225" s="10"/>
      <c r="H225" t="str">
        <f>F225&amp;" "&amp;G225</f>
        <v xml:space="preserve"> </v>
      </c>
    </row>
    <row r="226" spans="1:12" x14ac:dyDescent="0.45">
      <c r="A226" t="s">
        <v>132</v>
      </c>
      <c r="B226" t="s">
        <v>187</v>
      </c>
      <c r="C226" t="s">
        <v>52</v>
      </c>
      <c r="D226" s="10" t="s">
        <v>134</v>
      </c>
      <c r="E226" t="s">
        <v>20</v>
      </c>
      <c r="F226" t="s">
        <v>27</v>
      </c>
      <c r="H226" t="str">
        <f t="shared" ref="H226:H231" si="27">F226&amp;" "&amp;G226</f>
        <v xml:space="preserve">efficiency </v>
      </c>
      <c r="J226">
        <v>1</v>
      </c>
      <c r="K226" t="str">
        <f>References!$B$16</f>
        <v>[15]</v>
      </c>
    </row>
    <row r="227" spans="1:12" x14ac:dyDescent="0.45">
      <c r="A227" t="s">
        <v>132</v>
      </c>
      <c r="B227" t="s">
        <v>187</v>
      </c>
      <c r="C227" t="s">
        <v>52</v>
      </c>
      <c r="D227" s="10" t="s">
        <v>134</v>
      </c>
      <c r="E227" t="s">
        <v>20</v>
      </c>
      <c r="F227" t="s">
        <v>100</v>
      </c>
      <c r="G227" t="s">
        <v>104</v>
      </c>
      <c r="H227" t="str">
        <f t="shared" si="27"/>
        <v>technical lifetime a</v>
      </c>
      <c r="J227">
        <v>13</v>
      </c>
      <c r="K227" t="str">
        <f>References!$B$16</f>
        <v>[15]</v>
      </c>
    </row>
    <row r="228" spans="1:12" x14ac:dyDescent="0.45">
      <c r="A228" t="s">
        <v>132</v>
      </c>
      <c r="B228" t="s">
        <v>187</v>
      </c>
      <c r="C228" t="s">
        <v>52</v>
      </c>
      <c r="D228" s="10" t="s">
        <v>134</v>
      </c>
      <c r="E228" t="s">
        <v>20</v>
      </c>
      <c r="F228" t="s">
        <v>101</v>
      </c>
      <c r="G228" t="s">
        <v>105</v>
      </c>
      <c r="H228" t="str">
        <f t="shared" si="27"/>
        <v>fixed operation cost [EUR/kWa]</v>
      </c>
      <c r="J228">
        <v>0</v>
      </c>
      <c r="K228" t="str">
        <f>References!$B$16</f>
        <v>[15]</v>
      </c>
    </row>
    <row r="229" spans="1:12" x14ac:dyDescent="0.45">
      <c r="A229" t="s">
        <v>132</v>
      </c>
      <c r="B229" t="s">
        <v>187</v>
      </c>
      <c r="C229" t="s">
        <v>52</v>
      </c>
      <c r="D229" s="10" t="s">
        <v>134</v>
      </c>
      <c r="E229" t="s">
        <v>20</v>
      </c>
      <c r="F229" t="s">
        <v>102</v>
      </c>
      <c r="G229" t="s">
        <v>103</v>
      </c>
      <c r="H229" t="str">
        <f t="shared" si="27"/>
        <v>investment cost [EUR/kW]</v>
      </c>
      <c r="I229">
        <v>2020</v>
      </c>
      <c r="J229">
        <v>60</v>
      </c>
      <c r="K229" t="str">
        <f>References!$B$16</f>
        <v>[15]</v>
      </c>
    </row>
    <row r="230" spans="1:12" x14ac:dyDescent="0.45">
      <c r="A230" t="s">
        <v>132</v>
      </c>
      <c r="B230" t="s">
        <v>187</v>
      </c>
      <c r="C230" t="s">
        <v>52</v>
      </c>
      <c r="D230" s="10" t="s">
        <v>134</v>
      </c>
      <c r="E230" t="s">
        <v>20</v>
      </c>
      <c r="F230" t="s">
        <v>102</v>
      </c>
      <c r="G230" t="s">
        <v>103</v>
      </c>
      <c r="H230" t="str">
        <f t="shared" si="27"/>
        <v>investment cost [EUR/kW]</v>
      </c>
      <c r="I230">
        <v>2030</v>
      </c>
      <c r="J230">
        <v>60</v>
      </c>
      <c r="K230" t="str">
        <f>References!$B$16</f>
        <v>[15]</v>
      </c>
    </row>
    <row r="231" spans="1:12" x14ac:dyDescent="0.45">
      <c r="A231" t="s">
        <v>132</v>
      </c>
      <c r="B231" t="s">
        <v>187</v>
      </c>
      <c r="C231" t="s">
        <v>52</v>
      </c>
      <c r="D231" s="10" t="s">
        <v>134</v>
      </c>
      <c r="E231" t="s">
        <v>20</v>
      </c>
      <c r="F231" t="s">
        <v>102</v>
      </c>
      <c r="G231" t="s">
        <v>103</v>
      </c>
      <c r="H231" t="str">
        <f t="shared" si="27"/>
        <v>investment cost [EUR/kW]</v>
      </c>
      <c r="I231">
        <v>2050</v>
      </c>
      <c r="J231">
        <v>60</v>
      </c>
      <c r="K231" t="str">
        <f>References!$B$16</f>
        <v>[15]</v>
      </c>
    </row>
    <row r="232" spans="1:12" x14ac:dyDescent="0.45">
      <c r="A232" t="s">
        <v>132</v>
      </c>
      <c r="B232" t="s">
        <v>187</v>
      </c>
      <c r="C232" t="s">
        <v>52</v>
      </c>
      <c r="D232" s="10" t="s">
        <v>134</v>
      </c>
      <c r="E232" t="s">
        <v>185</v>
      </c>
      <c r="F232" t="s">
        <v>135</v>
      </c>
      <c r="G232" t="s">
        <v>24</v>
      </c>
      <c r="H232" t="str">
        <f t="shared" ref="H232:H294" si="28">F232&amp;" "&amp;G232</f>
        <v>minimal annual energy output [TWh/a]</v>
      </c>
      <c r="I232">
        <v>2016</v>
      </c>
      <c r="J232">
        <v>40</v>
      </c>
      <c r="K232" t="str">
        <f>References!$B$2</f>
        <v>[1]</v>
      </c>
    </row>
    <row r="233" spans="1:12" x14ac:dyDescent="0.45">
      <c r="A233" t="s">
        <v>132</v>
      </c>
      <c r="B233" t="s">
        <v>187</v>
      </c>
      <c r="C233" t="s">
        <v>52</v>
      </c>
      <c r="D233" s="10" t="s">
        <v>134</v>
      </c>
      <c r="E233" t="s">
        <v>185</v>
      </c>
      <c r="F233" t="s">
        <v>135</v>
      </c>
      <c r="G233" t="s">
        <v>24</v>
      </c>
      <c r="H233" t="str">
        <f t="shared" si="28"/>
        <v>minimal annual energy output [TWh/a]</v>
      </c>
      <c r="I233">
        <v>2030</v>
      </c>
      <c r="J233">
        <v>40</v>
      </c>
      <c r="L233" t="str">
        <f>Notes!$A$18</f>
        <v>Q</v>
      </c>
    </row>
    <row r="234" spans="1:12" x14ac:dyDescent="0.45">
      <c r="A234" t="s">
        <v>132</v>
      </c>
      <c r="B234" t="s">
        <v>187</v>
      </c>
      <c r="C234" t="s">
        <v>52</v>
      </c>
      <c r="D234" s="10" t="s">
        <v>134</v>
      </c>
      <c r="E234" t="s">
        <v>185</v>
      </c>
      <c r="F234" t="s">
        <v>135</v>
      </c>
      <c r="G234" t="s">
        <v>24</v>
      </c>
      <c r="H234" t="str">
        <f t="shared" si="28"/>
        <v>minimal annual energy output [TWh/a]</v>
      </c>
      <c r="I234">
        <v>2050</v>
      </c>
      <c r="J234">
        <v>40</v>
      </c>
      <c r="L234" t="str">
        <f>Notes!$A$18</f>
        <v>Q</v>
      </c>
    </row>
    <row r="235" spans="1:12" x14ac:dyDescent="0.45">
      <c r="D235" s="10"/>
      <c r="F235" s="11"/>
      <c r="H235" t="str">
        <f>F235&amp;" "&amp;G235</f>
        <v xml:space="preserve"> </v>
      </c>
    </row>
    <row r="236" spans="1:12" x14ac:dyDescent="0.45">
      <c r="A236" t="s">
        <v>132</v>
      </c>
      <c r="B236" t="s">
        <v>136</v>
      </c>
      <c r="C236" t="s">
        <v>45</v>
      </c>
      <c r="D236" s="10" t="s">
        <v>134</v>
      </c>
      <c r="E236" t="s">
        <v>20</v>
      </c>
      <c r="F236" t="s">
        <v>27</v>
      </c>
      <c r="H236" t="str">
        <f t="shared" si="28"/>
        <v xml:space="preserve">efficiency </v>
      </c>
      <c r="J236">
        <v>0.85</v>
      </c>
      <c r="K236" t="str">
        <f>References!$B$2</f>
        <v>[1]</v>
      </c>
      <c r="L236" t="str">
        <f>Notes!$A$16</f>
        <v>O</v>
      </c>
    </row>
    <row r="237" spans="1:12" x14ac:dyDescent="0.45">
      <c r="A237" t="s">
        <v>132</v>
      </c>
      <c r="B237" t="s">
        <v>136</v>
      </c>
      <c r="C237" t="s">
        <v>45</v>
      </c>
      <c r="D237" s="10" t="s">
        <v>134</v>
      </c>
      <c r="E237" t="s">
        <v>20</v>
      </c>
      <c r="F237" t="s">
        <v>100</v>
      </c>
      <c r="G237" t="s">
        <v>104</v>
      </c>
      <c r="H237" t="str">
        <f t="shared" si="28"/>
        <v>technical lifetime a</v>
      </c>
      <c r="J237">
        <v>15</v>
      </c>
      <c r="K237" t="str">
        <f>References!$B$16</f>
        <v>[15]</v>
      </c>
      <c r="L237" t="str">
        <f>Notes!$A$19</f>
        <v>R</v>
      </c>
    </row>
    <row r="238" spans="1:12" x14ac:dyDescent="0.45">
      <c r="A238" t="s">
        <v>132</v>
      </c>
      <c r="B238" t="s">
        <v>136</v>
      </c>
      <c r="C238" t="s">
        <v>45</v>
      </c>
      <c r="D238" s="10" t="s">
        <v>134</v>
      </c>
      <c r="E238" t="s">
        <v>20</v>
      </c>
      <c r="F238" t="s">
        <v>101</v>
      </c>
      <c r="G238" t="s">
        <v>105</v>
      </c>
      <c r="H238" t="str">
        <f t="shared" si="28"/>
        <v>fixed operation cost [EUR/kWa]</v>
      </c>
      <c r="J238">
        <v>3.2</v>
      </c>
      <c r="K238" t="str">
        <f>References!$B$16</f>
        <v>[15]</v>
      </c>
      <c r="L238" t="str">
        <f>Notes!$A$19</f>
        <v>R</v>
      </c>
    </row>
    <row r="239" spans="1:12" x14ac:dyDescent="0.45">
      <c r="A239" t="s">
        <v>132</v>
      </c>
      <c r="B239" t="s">
        <v>136</v>
      </c>
      <c r="C239" t="s">
        <v>45</v>
      </c>
      <c r="D239" s="10" t="s">
        <v>134</v>
      </c>
      <c r="E239" t="s">
        <v>20</v>
      </c>
      <c r="F239" t="s">
        <v>102</v>
      </c>
      <c r="G239" t="s">
        <v>103</v>
      </c>
      <c r="H239" t="str">
        <f t="shared" si="28"/>
        <v>investment cost [EUR/kW]</v>
      </c>
      <c r="I239">
        <v>2020</v>
      </c>
      <c r="J239">
        <v>220</v>
      </c>
      <c r="K239" t="str">
        <f>References!$B$16</f>
        <v>[15]</v>
      </c>
      <c r="L239" t="str">
        <f>Notes!$A$19</f>
        <v>R</v>
      </c>
    </row>
    <row r="240" spans="1:12" x14ac:dyDescent="0.45">
      <c r="A240" t="s">
        <v>132</v>
      </c>
      <c r="B240" t="s">
        <v>136</v>
      </c>
      <c r="C240" t="s">
        <v>45</v>
      </c>
      <c r="D240" s="10" t="s">
        <v>134</v>
      </c>
      <c r="E240" t="s">
        <v>20</v>
      </c>
      <c r="F240" t="s">
        <v>102</v>
      </c>
      <c r="G240" t="s">
        <v>103</v>
      </c>
      <c r="H240" t="str">
        <f t="shared" si="28"/>
        <v>investment cost [EUR/kW]</v>
      </c>
      <c r="I240">
        <v>2030</v>
      </c>
      <c r="J240">
        <v>220</v>
      </c>
      <c r="K240" t="str">
        <f>References!$B$16</f>
        <v>[15]</v>
      </c>
      <c r="L240" t="str">
        <f>Notes!$A$19</f>
        <v>R</v>
      </c>
    </row>
    <row r="241" spans="1:12" x14ac:dyDescent="0.45">
      <c r="A241" t="s">
        <v>132</v>
      </c>
      <c r="B241" t="s">
        <v>136</v>
      </c>
      <c r="C241" t="s">
        <v>45</v>
      </c>
      <c r="D241" s="10" t="s">
        <v>134</v>
      </c>
      <c r="E241" t="s">
        <v>20</v>
      </c>
      <c r="F241" t="s">
        <v>102</v>
      </c>
      <c r="G241" t="s">
        <v>103</v>
      </c>
      <c r="H241" t="str">
        <f t="shared" si="28"/>
        <v>investment cost [EUR/kW]</v>
      </c>
      <c r="I241">
        <v>2050</v>
      </c>
      <c r="J241">
        <v>220</v>
      </c>
      <c r="K241" t="str">
        <f>References!$B$16</f>
        <v>[15]</v>
      </c>
      <c r="L241" t="str">
        <f>Notes!$A$19</f>
        <v>R</v>
      </c>
    </row>
    <row r="242" spans="1:12" x14ac:dyDescent="0.45">
      <c r="D242" s="10"/>
      <c r="H242" t="str">
        <f>F242&amp;" "&amp;G242</f>
        <v xml:space="preserve"> </v>
      </c>
    </row>
    <row r="243" spans="1:12" x14ac:dyDescent="0.45">
      <c r="A243" t="s">
        <v>132</v>
      </c>
      <c r="B243" t="s">
        <v>137</v>
      </c>
      <c r="C243" t="s">
        <v>91</v>
      </c>
      <c r="D243" t="s">
        <v>89</v>
      </c>
      <c r="E243" t="s">
        <v>20</v>
      </c>
      <c r="F243" t="s">
        <v>27</v>
      </c>
      <c r="H243" t="str">
        <f t="shared" ref="H243" si="29">F243&amp;" "&amp;G243</f>
        <v xml:space="preserve">efficiency </v>
      </c>
      <c r="J243">
        <v>1</v>
      </c>
    </row>
    <row r="244" spans="1:12" x14ac:dyDescent="0.45">
      <c r="H244" t="str">
        <f>F244&amp;" "&amp;G244</f>
        <v xml:space="preserve"> </v>
      </c>
    </row>
    <row r="245" spans="1:12" x14ac:dyDescent="0.45">
      <c r="A245" t="s">
        <v>132</v>
      </c>
      <c r="B245" s="10" t="s">
        <v>207</v>
      </c>
      <c r="C245" t="s">
        <v>19</v>
      </c>
      <c r="D245" s="10" t="s">
        <v>138</v>
      </c>
      <c r="E245" t="s">
        <v>20</v>
      </c>
      <c r="F245" t="s">
        <v>27</v>
      </c>
      <c r="J245">
        <v>0.7</v>
      </c>
      <c r="K245" t="str">
        <f>References!$B$2</f>
        <v>[1]</v>
      </c>
      <c r="L245" t="str">
        <f>Notes!$A$16</f>
        <v>O</v>
      </c>
    </row>
    <row r="246" spans="1:12" x14ac:dyDescent="0.45">
      <c r="A246" t="s">
        <v>132</v>
      </c>
      <c r="B246" s="10" t="s">
        <v>207</v>
      </c>
      <c r="C246" t="s">
        <v>19</v>
      </c>
      <c r="D246" s="10" t="s">
        <v>138</v>
      </c>
      <c r="E246" t="s">
        <v>20</v>
      </c>
      <c r="F246" t="s">
        <v>100</v>
      </c>
      <c r="G246" t="s">
        <v>104</v>
      </c>
      <c r="J246">
        <v>15</v>
      </c>
      <c r="K246" t="str">
        <f>References!$B$16</f>
        <v>[15]</v>
      </c>
      <c r="L246" t="str">
        <f>Notes!$A$19</f>
        <v>R</v>
      </c>
    </row>
    <row r="247" spans="1:12" x14ac:dyDescent="0.45">
      <c r="A247" t="s">
        <v>132</v>
      </c>
      <c r="B247" s="10" t="s">
        <v>207</v>
      </c>
      <c r="C247" t="s">
        <v>19</v>
      </c>
      <c r="D247" s="10" t="s">
        <v>138</v>
      </c>
      <c r="E247" t="s">
        <v>20</v>
      </c>
      <c r="F247" t="s">
        <v>101</v>
      </c>
      <c r="G247" t="s">
        <v>105</v>
      </c>
      <c r="J247">
        <v>3.2</v>
      </c>
      <c r="K247" t="str">
        <f>References!$B$16</f>
        <v>[15]</v>
      </c>
      <c r="L247" t="str">
        <f>Notes!$A$19</f>
        <v>R</v>
      </c>
    </row>
    <row r="248" spans="1:12" x14ac:dyDescent="0.45">
      <c r="A248" t="s">
        <v>132</v>
      </c>
      <c r="B248" s="10" t="s">
        <v>207</v>
      </c>
      <c r="C248" t="s">
        <v>19</v>
      </c>
      <c r="D248" s="10" t="s">
        <v>138</v>
      </c>
      <c r="E248" t="s">
        <v>20</v>
      </c>
      <c r="F248" t="s">
        <v>102</v>
      </c>
      <c r="G248" t="s">
        <v>103</v>
      </c>
      <c r="I248">
        <v>2020</v>
      </c>
      <c r="J248">
        <v>220</v>
      </c>
      <c r="K248" t="str">
        <f>References!$B$16</f>
        <v>[15]</v>
      </c>
      <c r="L248" t="str">
        <f>Notes!$A$19</f>
        <v>R</v>
      </c>
    </row>
    <row r="249" spans="1:12" x14ac:dyDescent="0.45">
      <c r="A249" t="s">
        <v>132</v>
      </c>
      <c r="B249" s="10" t="s">
        <v>207</v>
      </c>
      <c r="C249" t="s">
        <v>19</v>
      </c>
      <c r="D249" s="10" t="s">
        <v>138</v>
      </c>
      <c r="E249" t="s">
        <v>20</v>
      </c>
      <c r="F249" t="s">
        <v>102</v>
      </c>
      <c r="G249" t="s">
        <v>103</v>
      </c>
      <c r="I249">
        <v>2030</v>
      </c>
      <c r="J249">
        <v>220</v>
      </c>
      <c r="K249" t="str">
        <f>References!$B$16</f>
        <v>[15]</v>
      </c>
      <c r="L249" t="str">
        <f>Notes!$A$19</f>
        <v>R</v>
      </c>
    </row>
    <row r="250" spans="1:12" x14ac:dyDescent="0.45">
      <c r="A250" t="s">
        <v>132</v>
      </c>
      <c r="B250" s="10" t="s">
        <v>207</v>
      </c>
      <c r="C250" t="s">
        <v>19</v>
      </c>
      <c r="D250" s="10" t="s">
        <v>138</v>
      </c>
      <c r="E250" t="s">
        <v>20</v>
      </c>
      <c r="F250" t="s">
        <v>102</v>
      </c>
      <c r="G250" t="s">
        <v>103</v>
      </c>
      <c r="H250" t="str">
        <f t="shared" si="28"/>
        <v>investment cost [EUR/kW]</v>
      </c>
      <c r="I250">
        <v>2050</v>
      </c>
      <c r="J250">
        <v>220</v>
      </c>
      <c r="K250" t="str">
        <f>References!$B$16</f>
        <v>[15]</v>
      </c>
      <c r="L250" t="str">
        <f>Notes!$A$19</f>
        <v>R</v>
      </c>
    </row>
    <row r="251" spans="1:12" x14ac:dyDescent="0.45">
      <c r="B251" s="10"/>
      <c r="D251" s="10"/>
      <c r="H251" t="str">
        <f>F251&amp;" "&amp;G251</f>
        <v xml:space="preserve"> </v>
      </c>
    </row>
    <row r="252" spans="1:12" x14ac:dyDescent="0.45">
      <c r="A252" t="s">
        <v>132</v>
      </c>
      <c r="B252" s="10" t="s">
        <v>210</v>
      </c>
      <c r="C252" t="s">
        <v>47</v>
      </c>
      <c r="D252" s="10" t="s">
        <v>138</v>
      </c>
      <c r="E252" t="s">
        <v>20</v>
      </c>
      <c r="F252" t="s">
        <v>27</v>
      </c>
      <c r="J252">
        <v>0.8</v>
      </c>
      <c r="K252" t="str">
        <f>References!$B$2</f>
        <v>[1]</v>
      </c>
      <c r="L252" t="str">
        <f>Notes!$A$16</f>
        <v>O</v>
      </c>
    </row>
    <row r="253" spans="1:12" x14ac:dyDescent="0.45">
      <c r="A253" t="s">
        <v>132</v>
      </c>
      <c r="B253" s="10" t="s">
        <v>210</v>
      </c>
      <c r="C253" t="s">
        <v>47</v>
      </c>
      <c r="D253" s="10" t="s">
        <v>138</v>
      </c>
      <c r="E253" t="s">
        <v>20</v>
      </c>
      <c r="F253" t="s">
        <v>100</v>
      </c>
      <c r="G253" t="s">
        <v>104</v>
      </c>
      <c r="J253">
        <v>15</v>
      </c>
      <c r="K253" t="str">
        <f>References!$B$16</f>
        <v>[15]</v>
      </c>
      <c r="L253" t="str">
        <f>Notes!$A$19</f>
        <v>R</v>
      </c>
    </row>
    <row r="254" spans="1:12" x14ac:dyDescent="0.45">
      <c r="A254" t="s">
        <v>132</v>
      </c>
      <c r="B254" s="10" t="s">
        <v>210</v>
      </c>
      <c r="C254" t="s">
        <v>47</v>
      </c>
      <c r="D254" s="10" t="s">
        <v>138</v>
      </c>
      <c r="E254" t="s">
        <v>20</v>
      </c>
      <c r="F254" t="s">
        <v>101</v>
      </c>
      <c r="G254" t="s">
        <v>105</v>
      </c>
      <c r="J254">
        <v>3.2</v>
      </c>
      <c r="K254" t="str">
        <f>References!$B$16</f>
        <v>[15]</v>
      </c>
      <c r="L254" t="str">
        <f>Notes!$A$19</f>
        <v>R</v>
      </c>
    </row>
    <row r="255" spans="1:12" x14ac:dyDescent="0.45">
      <c r="A255" t="s">
        <v>132</v>
      </c>
      <c r="B255" s="10" t="s">
        <v>210</v>
      </c>
      <c r="C255" t="s">
        <v>47</v>
      </c>
      <c r="D255" s="10" t="s">
        <v>138</v>
      </c>
      <c r="E255" t="s">
        <v>20</v>
      </c>
      <c r="F255" t="s">
        <v>102</v>
      </c>
      <c r="G255" t="s">
        <v>103</v>
      </c>
      <c r="I255">
        <v>2020</v>
      </c>
      <c r="J255">
        <v>220</v>
      </c>
      <c r="K255" t="str">
        <f>References!$B$16</f>
        <v>[15]</v>
      </c>
      <c r="L255" t="str">
        <f>Notes!$A$19</f>
        <v>R</v>
      </c>
    </row>
    <row r="256" spans="1:12" x14ac:dyDescent="0.45">
      <c r="A256" t="s">
        <v>132</v>
      </c>
      <c r="B256" s="10" t="s">
        <v>210</v>
      </c>
      <c r="C256" t="s">
        <v>47</v>
      </c>
      <c r="D256" s="10" t="s">
        <v>138</v>
      </c>
      <c r="E256" t="s">
        <v>20</v>
      </c>
      <c r="F256" t="s">
        <v>102</v>
      </c>
      <c r="G256" t="s">
        <v>103</v>
      </c>
      <c r="I256">
        <v>2030</v>
      </c>
      <c r="J256">
        <v>220</v>
      </c>
      <c r="K256" t="str">
        <f>References!$B$16</f>
        <v>[15]</v>
      </c>
      <c r="L256" t="str">
        <f>Notes!$A$19</f>
        <v>R</v>
      </c>
    </row>
    <row r="257" spans="1:12" x14ac:dyDescent="0.45">
      <c r="A257" t="s">
        <v>132</v>
      </c>
      <c r="B257" s="10" t="s">
        <v>210</v>
      </c>
      <c r="C257" t="s">
        <v>47</v>
      </c>
      <c r="D257" s="10" t="s">
        <v>138</v>
      </c>
      <c r="E257" t="s">
        <v>20</v>
      </c>
      <c r="F257" t="s">
        <v>102</v>
      </c>
      <c r="G257" t="s">
        <v>103</v>
      </c>
      <c r="H257" t="str">
        <f t="shared" ref="H257" si="30">F257&amp;" "&amp;G257</f>
        <v>investment cost [EUR/kW]</v>
      </c>
      <c r="I257">
        <v>2050</v>
      </c>
      <c r="J257">
        <v>220</v>
      </c>
      <c r="K257" t="str">
        <f>References!$B$16</f>
        <v>[15]</v>
      </c>
      <c r="L257" t="str">
        <f>Notes!$A$19</f>
        <v>R</v>
      </c>
    </row>
    <row r="258" spans="1:12" x14ac:dyDescent="0.45">
      <c r="B258" s="10"/>
      <c r="D258" s="10"/>
      <c r="H258" t="str">
        <f>F258&amp;" "&amp;G258</f>
        <v xml:space="preserve"> </v>
      </c>
    </row>
    <row r="259" spans="1:12" x14ac:dyDescent="0.45">
      <c r="A259" t="s">
        <v>132</v>
      </c>
      <c r="B259" t="s">
        <v>139</v>
      </c>
      <c r="C259" t="s">
        <v>52</v>
      </c>
      <c r="D259" s="10" t="s">
        <v>138</v>
      </c>
      <c r="E259" t="s">
        <v>20</v>
      </c>
      <c r="F259" t="s">
        <v>27</v>
      </c>
      <c r="J259">
        <v>3</v>
      </c>
      <c r="K259" t="str">
        <f>References!$B$16</f>
        <v>[15]</v>
      </c>
      <c r="L259" t="str">
        <f>Notes!$A$17</f>
        <v>P</v>
      </c>
    </row>
    <row r="260" spans="1:12" x14ac:dyDescent="0.45">
      <c r="A260" t="s">
        <v>132</v>
      </c>
      <c r="B260" t="s">
        <v>139</v>
      </c>
      <c r="C260" t="s">
        <v>52</v>
      </c>
      <c r="D260" s="10" t="s">
        <v>138</v>
      </c>
      <c r="E260" t="s">
        <v>20</v>
      </c>
      <c r="F260" t="s">
        <v>100</v>
      </c>
      <c r="G260" t="s">
        <v>104</v>
      </c>
      <c r="J260">
        <v>20</v>
      </c>
      <c r="K260" t="str">
        <f>References!$B$16</f>
        <v>[15]</v>
      </c>
    </row>
    <row r="261" spans="1:12" x14ac:dyDescent="0.45">
      <c r="A261" t="s">
        <v>132</v>
      </c>
      <c r="B261" t="s">
        <v>139</v>
      </c>
      <c r="C261" t="s">
        <v>52</v>
      </c>
      <c r="D261" s="10" t="s">
        <v>138</v>
      </c>
      <c r="E261" t="s">
        <v>20</v>
      </c>
      <c r="F261" t="s">
        <v>101</v>
      </c>
      <c r="G261" t="s">
        <v>105</v>
      </c>
      <c r="J261">
        <v>1.5</v>
      </c>
      <c r="K261" t="str">
        <f>References!$B$16</f>
        <v>[15]</v>
      </c>
    </row>
    <row r="262" spans="1:12" x14ac:dyDescent="0.45">
      <c r="A262" t="s">
        <v>132</v>
      </c>
      <c r="B262" t="s">
        <v>139</v>
      </c>
      <c r="C262" t="s">
        <v>52</v>
      </c>
      <c r="D262" s="10" t="s">
        <v>138</v>
      </c>
      <c r="E262" t="s">
        <v>20</v>
      </c>
      <c r="F262" t="s">
        <v>102</v>
      </c>
      <c r="G262" t="s">
        <v>103</v>
      </c>
      <c r="I262">
        <v>2020</v>
      </c>
      <c r="J262">
        <v>870</v>
      </c>
      <c r="K262" t="str">
        <f>References!$B$16</f>
        <v>[15]</v>
      </c>
      <c r="L262" t="str">
        <f>Notes!$A$17</f>
        <v>P</v>
      </c>
    </row>
    <row r="263" spans="1:12" x14ac:dyDescent="0.45">
      <c r="A263" t="s">
        <v>132</v>
      </c>
      <c r="B263" t="s">
        <v>139</v>
      </c>
      <c r="C263" t="s">
        <v>52</v>
      </c>
      <c r="D263" s="10" t="s">
        <v>138</v>
      </c>
      <c r="E263" t="s">
        <v>20</v>
      </c>
      <c r="F263" t="s">
        <v>102</v>
      </c>
      <c r="G263" t="s">
        <v>103</v>
      </c>
      <c r="I263">
        <v>2030</v>
      </c>
      <c r="J263">
        <v>804</v>
      </c>
      <c r="L263" t="str">
        <f>Notes!$A$14</f>
        <v>M</v>
      </c>
    </row>
    <row r="264" spans="1:12" x14ac:dyDescent="0.45">
      <c r="A264" t="s">
        <v>132</v>
      </c>
      <c r="B264" t="s">
        <v>139</v>
      </c>
      <c r="C264" t="s">
        <v>52</v>
      </c>
      <c r="D264" s="10" t="s">
        <v>138</v>
      </c>
      <c r="E264" t="s">
        <v>20</v>
      </c>
      <c r="F264" t="s">
        <v>102</v>
      </c>
      <c r="G264" t="s">
        <v>103</v>
      </c>
      <c r="H264" t="str">
        <f t="shared" ref="H264" si="31">F264&amp;" "&amp;G264</f>
        <v>investment cost [EUR/kW]</v>
      </c>
      <c r="I264">
        <v>2050</v>
      </c>
      <c r="J264">
        <v>710</v>
      </c>
      <c r="K264" t="str">
        <f>References!$B$16</f>
        <v>[15]</v>
      </c>
      <c r="L264" t="str">
        <f>Notes!$A$17</f>
        <v>P</v>
      </c>
    </row>
    <row r="265" spans="1:12" x14ac:dyDescent="0.45">
      <c r="D265" s="10"/>
      <c r="H265" t="str">
        <f>F265&amp;" "&amp;G265</f>
        <v xml:space="preserve"> </v>
      </c>
    </row>
    <row r="266" spans="1:12" x14ac:dyDescent="0.45">
      <c r="A266" t="s">
        <v>132</v>
      </c>
      <c r="B266" t="s">
        <v>141</v>
      </c>
      <c r="C266" t="s">
        <v>89</v>
      </c>
      <c r="D266" t="s">
        <v>93</v>
      </c>
      <c r="E266" t="s">
        <v>20</v>
      </c>
      <c r="F266" t="s">
        <v>27</v>
      </c>
      <c r="H266" t="str">
        <f t="shared" si="28"/>
        <v xml:space="preserve">efficiency </v>
      </c>
      <c r="J266">
        <v>0.9</v>
      </c>
      <c r="K266" s="45" t="str">
        <f>References!$B$2</f>
        <v>[1]</v>
      </c>
      <c r="L266" t="str">
        <f>Notes!$A$28</f>
        <v>AA</v>
      </c>
    </row>
    <row r="267" spans="1:12" x14ac:dyDescent="0.45">
      <c r="A267" t="s">
        <v>132</v>
      </c>
      <c r="B267" t="s">
        <v>141</v>
      </c>
      <c r="C267" t="s">
        <v>89</v>
      </c>
      <c r="D267" t="s">
        <v>93</v>
      </c>
      <c r="E267" t="s">
        <v>20</v>
      </c>
      <c r="F267" t="s">
        <v>100</v>
      </c>
      <c r="G267" t="s">
        <v>104</v>
      </c>
      <c r="J267">
        <v>25</v>
      </c>
      <c r="K267" t="str">
        <f>References!$B$15</f>
        <v>[14]</v>
      </c>
    </row>
    <row r="268" spans="1:12" x14ac:dyDescent="0.45">
      <c r="A268" t="s">
        <v>132</v>
      </c>
      <c r="B268" t="s">
        <v>141</v>
      </c>
      <c r="C268" t="s">
        <v>89</v>
      </c>
      <c r="D268" t="s">
        <v>93</v>
      </c>
      <c r="E268" t="s">
        <v>20</v>
      </c>
      <c r="F268" t="s">
        <v>101</v>
      </c>
      <c r="G268" t="s">
        <v>105</v>
      </c>
      <c r="J268">
        <v>1.9</v>
      </c>
      <c r="K268" t="str">
        <f>References!$B$15</f>
        <v>[14]</v>
      </c>
      <c r="L268" t="str">
        <f>Notes!$A$17</f>
        <v>P</v>
      </c>
    </row>
    <row r="269" spans="1:12" x14ac:dyDescent="0.45">
      <c r="A269" t="s">
        <v>132</v>
      </c>
      <c r="B269" t="s">
        <v>141</v>
      </c>
      <c r="C269" t="s">
        <v>89</v>
      </c>
      <c r="D269" t="s">
        <v>93</v>
      </c>
      <c r="E269" t="s">
        <v>20</v>
      </c>
      <c r="F269" t="s">
        <v>102</v>
      </c>
      <c r="G269" t="s">
        <v>103</v>
      </c>
      <c r="I269">
        <v>2020</v>
      </c>
      <c r="J269">
        <v>120</v>
      </c>
      <c r="K269" t="str">
        <f>References!$B$15</f>
        <v>[14]</v>
      </c>
      <c r="L269" t="str">
        <f>Notes!$A$17</f>
        <v>P</v>
      </c>
    </row>
    <row r="270" spans="1:12" x14ac:dyDescent="0.45">
      <c r="A270" t="s">
        <v>132</v>
      </c>
      <c r="B270" t="s">
        <v>141</v>
      </c>
      <c r="C270" t="s">
        <v>89</v>
      </c>
      <c r="D270" t="s">
        <v>93</v>
      </c>
      <c r="E270" t="s">
        <v>20</v>
      </c>
      <c r="F270" t="s">
        <v>102</v>
      </c>
      <c r="G270" t="s">
        <v>103</v>
      </c>
      <c r="I270">
        <v>2030</v>
      </c>
      <c r="J270">
        <v>114</v>
      </c>
      <c r="L270" t="str">
        <f>Notes!$A$14</f>
        <v>M</v>
      </c>
    </row>
    <row r="271" spans="1:12" x14ac:dyDescent="0.45">
      <c r="A271" t="s">
        <v>132</v>
      </c>
      <c r="B271" t="s">
        <v>141</v>
      </c>
      <c r="C271" t="s">
        <v>89</v>
      </c>
      <c r="D271" t="s">
        <v>93</v>
      </c>
      <c r="E271" t="s">
        <v>20</v>
      </c>
      <c r="F271" t="s">
        <v>102</v>
      </c>
      <c r="G271" t="s">
        <v>103</v>
      </c>
      <c r="H271" t="str">
        <f t="shared" ref="H271" si="32">F271&amp;" "&amp;G271</f>
        <v>investment cost [EUR/kW]</v>
      </c>
      <c r="I271">
        <v>2050</v>
      </c>
      <c r="J271">
        <v>102</v>
      </c>
      <c r="K271" t="str">
        <f>References!$B$15</f>
        <v>[14]</v>
      </c>
      <c r="L271" t="str">
        <f>Notes!$A$17</f>
        <v>P</v>
      </c>
    </row>
    <row r="272" spans="1:12" x14ac:dyDescent="0.45">
      <c r="A272" t="s">
        <v>132</v>
      </c>
      <c r="B272" t="s">
        <v>141</v>
      </c>
      <c r="C272" t="s">
        <v>89</v>
      </c>
      <c r="D272" t="s">
        <v>93</v>
      </c>
      <c r="E272" t="s">
        <v>185</v>
      </c>
      <c r="F272" t="s">
        <v>142</v>
      </c>
      <c r="H272" t="str">
        <f t="shared" si="28"/>
        <v xml:space="preserve">minimal fraction of output energy form supply </v>
      </c>
      <c r="I272">
        <v>2016</v>
      </c>
      <c r="J272">
        <v>0.14000000000000001</v>
      </c>
      <c r="K272" t="str">
        <f>References!$B$10</f>
        <v>[9]</v>
      </c>
    </row>
    <row r="273" spans="1:13" x14ac:dyDescent="0.45">
      <c r="A273" t="s">
        <v>132</v>
      </c>
      <c r="B273" t="s">
        <v>141</v>
      </c>
      <c r="C273" t="s">
        <v>89</v>
      </c>
      <c r="D273" t="s">
        <v>93</v>
      </c>
      <c r="E273" t="s">
        <v>185</v>
      </c>
      <c r="F273" t="s">
        <v>142</v>
      </c>
      <c r="H273" t="str">
        <f t="shared" si="28"/>
        <v xml:space="preserve">minimal fraction of output energy form supply </v>
      </c>
      <c r="I273">
        <v>2030</v>
      </c>
      <c r="J273">
        <v>0.1</v>
      </c>
      <c r="L273" t="str">
        <f>Notes!$A$14</f>
        <v>M</v>
      </c>
    </row>
    <row r="274" spans="1:13" x14ac:dyDescent="0.45">
      <c r="A274" t="s">
        <v>132</v>
      </c>
      <c r="B274" t="s">
        <v>141</v>
      </c>
      <c r="C274" t="s">
        <v>89</v>
      </c>
      <c r="D274" t="s">
        <v>93</v>
      </c>
      <c r="E274" t="s">
        <v>185</v>
      </c>
      <c r="F274" t="s">
        <v>142</v>
      </c>
      <c r="H274" t="str">
        <f t="shared" si="28"/>
        <v xml:space="preserve">minimal fraction of output energy form supply </v>
      </c>
      <c r="I274">
        <v>2040</v>
      </c>
      <c r="J274">
        <v>0</v>
      </c>
      <c r="L274" t="str">
        <f>Notes!$A$11</f>
        <v>J</v>
      </c>
    </row>
    <row r="275" spans="1:13" x14ac:dyDescent="0.45">
      <c r="A275" t="s">
        <v>132</v>
      </c>
      <c r="B275" t="s">
        <v>141</v>
      </c>
      <c r="C275" t="s">
        <v>89</v>
      </c>
      <c r="D275" t="s">
        <v>93</v>
      </c>
      <c r="E275" t="s">
        <v>185</v>
      </c>
      <c r="F275" t="s">
        <v>53</v>
      </c>
      <c r="H275" t="str">
        <f t="shared" si="28"/>
        <v xml:space="preserve">Output Temporal Distribution Name </v>
      </c>
      <c r="L275" t="str">
        <f>Timeseries!$C$6</f>
        <v>Decentral Heat TS</v>
      </c>
      <c r="M275" s="45"/>
    </row>
    <row r="276" spans="1:13" x14ac:dyDescent="0.45">
      <c r="H276" t="str">
        <f>F276&amp;" "&amp;G276</f>
        <v xml:space="preserve"> </v>
      </c>
      <c r="M276" s="45"/>
    </row>
    <row r="277" spans="1:13" x14ac:dyDescent="0.45">
      <c r="A277" t="s">
        <v>132</v>
      </c>
      <c r="B277" t="s">
        <v>143</v>
      </c>
      <c r="C277" t="s">
        <v>38</v>
      </c>
      <c r="D277" t="s">
        <v>93</v>
      </c>
      <c r="E277" t="s">
        <v>20</v>
      </c>
      <c r="F277" t="s">
        <v>27</v>
      </c>
      <c r="H277" t="str">
        <f t="shared" ref="H277" si="33">F277&amp;" "&amp;G277</f>
        <v xml:space="preserve">efficiency </v>
      </c>
      <c r="J277">
        <v>0.98</v>
      </c>
      <c r="K277" t="str">
        <f>References!$B$15</f>
        <v>[14]</v>
      </c>
    </row>
    <row r="278" spans="1:13" x14ac:dyDescent="0.45">
      <c r="A278" t="s">
        <v>132</v>
      </c>
      <c r="B278" t="s">
        <v>143</v>
      </c>
      <c r="C278" t="s">
        <v>38</v>
      </c>
      <c r="D278" t="s">
        <v>93</v>
      </c>
      <c r="E278" t="s">
        <v>20</v>
      </c>
      <c r="F278" t="s">
        <v>100</v>
      </c>
      <c r="G278" t="s">
        <v>104</v>
      </c>
      <c r="J278">
        <v>20</v>
      </c>
      <c r="K278" t="str">
        <f>References!$B$15</f>
        <v>[14]</v>
      </c>
    </row>
    <row r="279" spans="1:13" x14ac:dyDescent="0.45">
      <c r="A279" t="s">
        <v>132</v>
      </c>
      <c r="B279" t="s">
        <v>143</v>
      </c>
      <c r="C279" t="s">
        <v>38</v>
      </c>
      <c r="D279" t="s">
        <v>93</v>
      </c>
      <c r="E279" t="s">
        <v>20</v>
      </c>
      <c r="F279" t="s">
        <v>101</v>
      </c>
      <c r="G279" t="s">
        <v>105</v>
      </c>
      <c r="J279">
        <v>10</v>
      </c>
      <c r="K279" t="str">
        <f>References!$B$15</f>
        <v>[14]</v>
      </c>
      <c r="L279" t="str">
        <f>Notes!$A$17</f>
        <v>P</v>
      </c>
    </row>
    <row r="280" spans="1:13" x14ac:dyDescent="0.45">
      <c r="A280" t="s">
        <v>132</v>
      </c>
      <c r="B280" t="s">
        <v>143</v>
      </c>
      <c r="C280" t="s">
        <v>38</v>
      </c>
      <c r="D280" t="s">
        <v>93</v>
      </c>
      <c r="E280" t="s">
        <v>20</v>
      </c>
      <c r="F280" t="s">
        <v>102</v>
      </c>
      <c r="G280" t="s">
        <v>103</v>
      </c>
      <c r="I280">
        <v>2020</v>
      </c>
      <c r="J280">
        <v>230</v>
      </c>
      <c r="K280" t="str">
        <f>References!$B$15</f>
        <v>[14]</v>
      </c>
      <c r="L280" t="str">
        <f>Notes!$A$17</f>
        <v>P</v>
      </c>
    </row>
    <row r="281" spans="1:13" x14ac:dyDescent="0.45">
      <c r="A281" t="s">
        <v>132</v>
      </c>
      <c r="B281" t="s">
        <v>143</v>
      </c>
      <c r="C281" t="s">
        <v>38</v>
      </c>
      <c r="D281" t="s">
        <v>93</v>
      </c>
      <c r="E281" t="s">
        <v>20</v>
      </c>
      <c r="F281" t="s">
        <v>102</v>
      </c>
      <c r="G281" t="s">
        <v>103</v>
      </c>
      <c r="I281">
        <v>2030</v>
      </c>
      <c r="J281">
        <v>220</v>
      </c>
      <c r="L281" t="str">
        <f>Notes!$A$14</f>
        <v>M</v>
      </c>
    </row>
    <row r="282" spans="1:13" x14ac:dyDescent="0.45">
      <c r="A282" t="s">
        <v>132</v>
      </c>
      <c r="B282" t="s">
        <v>143</v>
      </c>
      <c r="C282" t="s">
        <v>38</v>
      </c>
      <c r="D282" t="s">
        <v>93</v>
      </c>
      <c r="E282" t="s">
        <v>20</v>
      </c>
      <c r="F282" t="s">
        <v>102</v>
      </c>
      <c r="G282" t="s">
        <v>103</v>
      </c>
      <c r="H282" t="str">
        <f t="shared" ref="H282:H286" si="34">F282&amp;" "&amp;G282</f>
        <v>investment cost [EUR/kW]</v>
      </c>
      <c r="I282">
        <v>2050</v>
      </c>
      <c r="J282">
        <v>200</v>
      </c>
      <c r="K282" t="str">
        <f>References!$B$15</f>
        <v>[14]</v>
      </c>
      <c r="L282" t="str">
        <f>Notes!$A$17</f>
        <v>P</v>
      </c>
      <c r="M282" s="45"/>
    </row>
    <row r="283" spans="1:13" x14ac:dyDescent="0.45">
      <c r="A283" t="s">
        <v>132</v>
      </c>
      <c r="B283" t="s">
        <v>143</v>
      </c>
      <c r="C283" t="s">
        <v>38</v>
      </c>
      <c r="D283" t="s">
        <v>93</v>
      </c>
      <c r="E283" t="s">
        <v>185</v>
      </c>
      <c r="F283" t="s">
        <v>142</v>
      </c>
      <c r="H283" t="str">
        <f t="shared" si="34"/>
        <v xml:space="preserve">minimal fraction of output energy form supply </v>
      </c>
      <c r="I283">
        <v>2016</v>
      </c>
      <c r="J283">
        <v>0.49</v>
      </c>
      <c r="K283" t="str">
        <f>References!$B$10</f>
        <v>[9]</v>
      </c>
      <c r="M283" s="45"/>
    </row>
    <row r="284" spans="1:13" x14ac:dyDescent="0.45">
      <c r="A284" t="s">
        <v>132</v>
      </c>
      <c r="B284" t="s">
        <v>143</v>
      </c>
      <c r="C284" t="s">
        <v>38</v>
      </c>
      <c r="D284" t="s">
        <v>93</v>
      </c>
      <c r="E284" t="s">
        <v>185</v>
      </c>
      <c r="F284" t="s">
        <v>142</v>
      </c>
      <c r="H284" t="str">
        <f t="shared" si="34"/>
        <v xml:space="preserve">minimal fraction of output energy form supply </v>
      </c>
      <c r="I284">
        <v>2030</v>
      </c>
      <c r="J284">
        <v>0.36</v>
      </c>
      <c r="L284" t="str">
        <f>Notes!$A$14</f>
        <v>M</v>
      </c>
      <c r="M284" s="45"/>
    </row>
    <row r="285" spans="1:13" x14ac:dyDescent="0.45">
      <c r="A285" t="s">
        <v>132</v>
      </c>
      <c r="B285" t="s">
        <v>143</v>
      </c>
      <c r="C285" t="s">
        <v>38</v>
      </c>
      <c r="D285" t="s">
        <v>93</v>
      </c>
      <c r="E285" t="s">
        <v>185</v>
      </c>
      <c r="F285" t="s">
        <v>142</v>
      </c>
      <c r="H285" t="str">
        <f t="shared" si="34"/>
        <v xml:space="preserve">minimal fraction of output energy form supply </v>
      </c>
      <c r="I285">
        <v>2040</v>
      </c>
      <c r="J285">
        <v>0</v>
      </c>
      <c r="L285" t="str">
        <f>Notes!$A$11</f>
        <v>J</v>
      </c>
    </row>
    <row r="286" spans="1:13" x14ac:dyDescent="0.45">
      <c r="A286" t="s">
        <v>132</v>
      </c>
      <c r="B286" t="s">
        <v>143</v>
      </c>
      <c r="C286" t="s">
        <v>38</v>
      </c>
      <c r="D286" t="s">
        <v>93</v>
      </c>
      <c r="E286" t="s">
        <v>185</v>
      </c>
      <c r="F286" t="s">
        <v>53</v>
      </c>
      <c r="H286" t="str">
        <f t="shared" si="34"/>
        <v xml:space="preserve">Output Temporal Distribution Name </v>
      </c>
      <c r="L286" t="str">
        <f>Timeseries!$C$6</f>
        <v>Decentral Heat TS</v>
      </c>
    </row>
    <row r="287" spans="1:13" x14ac:dyDescent="0.45">
      <c r="A287" t="s">
        <v>132</v>
      </c>
      <c r="B287" t="s">
        <v>143</v>
      </c>
      <c r="C287" t="s">
        <v>38</v>
      </c>
      <c r="D287" t="s">
        <v>93</v>
      </c>
      <c r="E287" t="s">
        <v>185</v>
      </c>
      <c r="F287" t="s">
        <v>144</v>
      </c>
      <c r="H287" t="str">
        <f t="shared" si="28"/>
        <v xml:space="preserve">maximal fraction of output energy form supply </v>
      </c>
      <c r="I287">
        <v>2016</v>
      </c>
      <c r="J287">
        <v>0.55000000000000004</v>
      </c>
    </row>
    <row r="288" spans="1:13" x14ac:dyDescent="0.45">
      <c r="A288" t="s">
        <v>132</v>
      </c>
      <c r="B288" t="s">
        <v>143</v>
      </c>
      <c r="C288" t="s">
        <v>38</v>
      </c>
      <c r="D288" t="s">
        <v>93</v>
      </c>
      <c r="E288" t="s">
        <v>185</v>
      </c>
      <c r="F288" t="s">
        <v>144</v>
      </c>
      <c r="H288" t="str">
        <f t="shared" si="28"/>
        <v xml:space="preserve">maximal fraction of output energy form supply </v>
      </c>
      <c r="I288">
        <v>2030</v>
      </c>
      <c r="J288">
        <v>0.55000000000000004</v>
      </c>
    </row>
    <row r="289" spans="1:12" x14ac:dyDescent="0.45">
      <c r="A289" t="s">
        <v>132</v>
      </c>
      <c r="B289" t="s">
        <v>143</v>
      </c>
      <c r="C289" t="s">
        <v>38</v>
      </c>
      <c r="D289" t="s">
        <v>93</v>
      </c>
      <c r="E289" t="s">
        <v>185</v>
      </c>
      <c r="F289" t="s">
        <v>144</v>
      </c>
      <c r="H289" t="str">
        <f t="shared" si="28"/>
        <v xml:space="preserve">maximal fraction of output energy form supply </v>
      </c>
      <c r="I289">
        <v>2050</v>
      </c>
      <c r="J289">
        <v>0.55000000000000004</v>
      </c>
    </row>
    <row r="290" spans="1:12" x14ac:dyDescent="0.45">
      <c r="A290" t="s">
        <v>132</v>
      </c>
      <c r="B290" t="s">
        <v>143</v>
      </c>
      <c r="C290" t="s">
        <v>38</v>
      </c>
      <c r="D290" t="s">
        <v>93</v>
      </c>
      <c r="E290" t="s">
        <v>185</v>
      </c>
      <c r="F290" t="s">
        <v>106</v>
      </c>
      <c r="G290" t="s">
        <v>111</v>
      </c>
      <c r="H290" t="str">
        <f>F290&amp;" "&amp;G290</f>
        <v>residual capacity [GW]</v>
      </c>
      <c r="I290">
        <v>2016</v>
      </c>
      <c r="J290">
        <v>135</v>
      </c>
      <c r="K290" t="str">
        <f>References!$B$10</f>
        <v>[9]</v>
      </c>
      <c r="L290" t="str">
        <f>Notes!$A$26</f>
        <v>Y</v>
      </c>
    </row>
    <row r="291" spans="1:12" x14ac:dyDescent="0.45">
      <c r="A291" t="s">
        <v>132</v>
      </c>
      <c r="B291" t="s">
        <v>143</v>
      </c>
      <c r="C291" t="s">
        <v>38</v>
      </c>
      <c r="D291" t="s">
        <v>93</v>
      </c>
      <c r="E291" t="s">
        <v>185</v>
      </c>
      <c r="F291" t="s">
        <v>106</v>
      </c>
      <c r="G291" t="s">
        <v>111</v>
      </c>
      <c r="H291" t="str">
        <f>F291&amp;" "&amp;G291</f>
        <v>residual capacity [GW]</v>
      </c>
      <c r="I291">
        <v>2030</v>
      </c>
      <c r="J291">
        <v>79.400000000000006</v>
      </c>
      <c r="L291" t="str">
        <f>Notes!$A$14</f>
        <v>M</v>
      </c>
    </row>
    <row r="292" spans="1:12" x14ac:dyDescent="0.45">
      <c r="A292" t="s">
        <v>132</v>
      </c>
      <c r="B292" t="s">
        <v>143</v>
      </c>
      <c r="C292" t="s">
        <v>38</v>
      </c>
      <c r="D292" t="s">
        <v>93</v>
      </c>
      <c r="E292" t="s">
        <v>185</v>
      </c>
      <c r="F292" t="s">
        <v>106</v>
      </c>
      <c r="G292" t="s">
        <v>111</v>
      </c>
      <c r="H292" t="str">
        <f>F292&amp;" "&amp;G292</f>
        <v>residual capacity [GW]</v>
      </c>
      <c r="I292">
        <v>2040</v>
      </c>
      <c r="J292">
        <v>0</v>
      </c>
      <c r="L292" t="str">
        <f>Notes!$A$11</f>
        <v>J</v>
      </c>
    </row>
    <row r="293" spans="1:12" x14ac:dyDescent="0.45">
      <c r="H293" t="str">
        <f>F293&amp;" "&amp;G293</f>
        <v xml:space="preserve"> </v>
      </c>
    </row>
    <row r="294" spans="1:12" x14ac:dyDescent="0.45">
      <c r="A294" t="s">
        <v>132</v>
      </c>
      <c r="B294" t="s">
        <v>145</v>
      </c>
      <c r="C294" t="s">
        <v>50</v>
      </c>
      <c r="D294" t="s">
        <v>93</v>
      </c>
      <c r="E294" t="s">
        <v>20</v>
      </c>
      <c r="F294" t="s">
        <v>27</v>
      </c>
      <c r="H294" t="str">
        <f t="shared" si="28"/>
        <v xml:space="preserve">efficiency </v>
      </c>
      <c r="J294">
        <v>0.93</v>
      </c>
      <c r="K294" t="str">
        <f>References!$B$15</f>
        <v>[14]</v>
      </c>
    </row>
    <row r="295" spans="1:12" x14ac:dyDescent="0.45">
      <c r="A295" t="s">
        <v>132</v>
      </c>
      <c r="B295" t="s">
        <v>145</v>
      </c>
      <c r="C295" t="s">
        <v>50</v>
      </c>
      <c r="D295" t="s">
        <v>93</v>
      </c>
      <c r="E295" t="s">
        <v>20</v>
      </c>
      <c r="F295" t="s">
        <v>100</v>
      </c>
      <c r="G295" t="s">
        <v>104</v>
      </c>
      <c r="J295">
        <v>20</v>
      </c>
      <c r="K295" t="str">
        <f>References!$B$15</f>
        <v>[14]</v>
      </c>
    </row>
    <row r="296" spans="1:12" x14ac:dyDescent="0.45">
      <c r="A296" t="s">
        <v>132</v>
      </c>
      <c r="B296" t="s">
        <v>145</v>
      </c>
      <c r="C296" t="s">
        <v>50</v>
      </c>
      <c r="D296" t="s">
        <v>93</v>
      </c>
      <c r="E296" t="s">
        <v>20</v>
      </c>
      <c r="F296" t="s">
        <v>101</v>
      </c>
      <c r="G296" t="s">
        <v>105</v>
      </c>
      <c r="J296">
        <v>15</v>
      </c>
      <c r="K296" t="str">
        <f>References!$B$15</f>
        <v>[14]</v>
      </c>
      <c r="L296" t="str">
        <f>Notes!$A$17</f>
        <v>P</v>
      </c>
    </row>
    <row r="297" spans="1:12" x14ac:dyDescent="0.45">
      <c r="A297" t="s">
        <v>132</v>
      </c>
      <c r="B297" t="s">
        <v>145</v>
      </c>
      <c r="C297" t="s">
        <v>50</v>
      </c>
      <c r="D297" t="s">
        <v>93</v>
      </c>
      <c r="E297" t="s">
        <v>20</v>
      </c>
      <c r="F297" t="s">
        <v>102</v>
      </c>
      <c r="G297" t="s">
        <v>103</v>
      </c>
      <c r="I297">
        <v>2020</v>
      </c>
      <c r="J297">
        <v>400</v>
      </c>
      <c r="K297" t="str">
        <f>References!$B$15</f>
        <v>[14]</v>
      </c>
      <c r="L297" t="str">
        <f>Notes!$A$17</f>
        <v>P</v>
      </c>
    </row>
    <row r="298" spans="1:12" x14ac:dyDescent="0.45">
      <c r="A298" t="s">
        <v>132</v>
      </c>
      <c r="B298" t="s">
        <v>145</v>
      </c>
      <c r="C298" t="s">
        <v>50</v>
      </c>
      <c r="D298" t="s">
        <v>93</v>
      </c>
      <c r="E298" t="s">
        <v>20</v>
      </c>
      <c r="F298" t="s">
        <v>102</v>
      </c>
      <c r="G298" t="s">
        <v>103</v>
      </c>
      <c r="I298">
        <v>2030</v>
      </c>
      <c r="J298">
        <v>378</v>
      </c>
      <c r="L298" t="str">
        <f>Notes!$A$14</f>
        <v>M</v>
      </c>
    </row>
    <row r="299" spans="1:12" x14ac:dyDescent="0.45">
      <c r="A299" t="s">
        <v>132</v>
      </c>
      <c r="B299" t="s">
        <v>145</v>
      </c>
      <c r="C299" t="s">
        <v>50</v>
      </c>
      <c r="D299" t="s">
        <v>93</v>
      </c>
      <c r="E299" t="s">
        <v>20</v>
      </c>
      <c r="F299" t="s">
        <v>102</v>
      </c>
      <c r="G299" t="s">
        <v>103</v>
      </c>
      <c r="H299" t="str">
        <f t="shared" ref="H299:H308" si="35">F299&amp;" "&amp;G299</f>
        <v>investment cost [EUR/kW]</v>
      </c>
      <c r="I299">
        <v>2050</v>
      </c>
      <c r="J299">
        <v>335</v>
      </c>
      <c r="K299" t="str">
        <f>References!$B$15</f>
        <v>[14]</v>
      </c>
      <c r="L299" t="str">
        <f>Notes!$A$17</f>
        <v>P</v>
      </c>
    </row>
    <row r="300" spans="1:12" x14ac:dyDescent="0.45">
      <c r="A300" t="s">
        <v>132</v>
      </c>
      <c r="B300" t="s">
        <v>145</v>
      </c>
      <c r="C300" t="s">
        <v>50</v>
      </c>
      <c r="D300" t="s">
        <v>93</v>
      </c>
      <c r="E300" t="s">
        <v>185</v>
      </c>
      <c r="F300" t="s">
        <v>142</v>
      </c>
      <c r="H300" t="str">
        <f t="shared" si="35"/>
        <v xml:space="preserve">minimal fraction of output energy form supply </v>
      </c>
      <c r="I300">
        <v>2016</v>
      </c>
      <c r="J300">
        <v>0.26</v>
      </c>
      <c r="K300" t="str">
        <f>References!$B$10</f>
        <v>[9]</v>
      </c>
    </row>
    <row r="301" spans="1:12" x14ac:dyDescent="0.45">
      <c r="A301" t="s">
        <v>132</v>
      </c>
      <c r="B301" t="s">
        <v>145</v>
      </c>
      <c r="C301" t="s">
        <v>50</v>
      </c>
      <c r="D301" t="s">
        <v>93</v>
      </c>
      <c r="E301" t="s">
        <v>185</v>
      </c>
      <c r="F301" t="s">
        <v>142</v>
      </c>
      <c r="H301" t="str">
        <f t="shared" si="35"/>
        <v xml:space="preserve">minimal fraction of output energy form supply </v>
      </c>
      <c r="I301">
        <v>2030</v>
      </c>
      <c r="J301">
        <v>0.19</v>
      </c>
      <c r="L301" t="str">
        <f>Notes!$A$14</f>
        <v>M</v>
      </c>
    </row>
    <row r="302" spans="1:12" x14ac:dyDescent="0.45">
      <c r="A302" t="s">
        <v>132</v>
      </c>
      <c r="B302" t="s">
        <v>145</v>
      </c>
      <c r="C302" t="s">
        <v>50</v>
      </c>
      <c r="D302" t="s">
        <v>93</v>
      </c>
      <c r="E302" t="s">
        <v>185</v>
      </c>
      <c r="F302" t="s">
        <v>142</v>
      </c>
      <c r="H302" t="str">
        <f t="shared" si="35"/>
        <v xml:space="preserve">minimal fraction of output energy form supply </v>
      </c>
      <c r="I302">
        <v>2040</v>
      </c>
      <c r="J302">
        <v>0</v>
      </c>
    </row>
    <row r="303" spans="1:12" x14ac:dyDescent="0.45">
      <c r="A303" t="s">
        <v>132</v>
      </c>
      <c r="B303" t="s">
        <v>145</v>
      </c>
      <c r="C303" t="s">
        <v>50</v>
      </c>
      <c r="D303" t="s">
        <v>93</v>
      </c>
      <c r="E303" t="s">
        <v>185</v>
      </c>
      <c r="F303" t="s">
        <v>53</v>
      </c>
      <c r="H303" t="str">
        <f t="shared" si="35"/>
        <v xml:space="preserve">Output Temporal Distribution Name </v>
      </c>
      <c r="L303" t="str">
        <f>Timeseries!$C$6</f>
        <v>Decentral Heat TS</v>
      </c>
    </row>
    <row r="304" spans="1:12" x14ac:dyDescent="0.45">
      <c r="A304" t="s">
        <v>132</v>
      </c>
      <c r="B304" t="s">
        <v>145</v>
      </c>
      <c r="C304" t="s">
        <v>50</v>
      </c>
      <c r="D304" t="s">
        <v>93</v>
      </c>
      <c r="E304" t="s">
        <v>185</v>
      </c>
      <c r="F304" t="s">
        <v>106</v>
      </c>
      <c r="G304" t="s">
        <v>111</v>
      </c>
      <c r="H304" t="str">
        <f>F304&amp;" "&amp;G304</f>
        <v>residual capacity [GW]</v>
      </c>
      <c r="I304">
        <v>2016</v>
      </c>
      <c r="J304">
        <v>75</v>
      </c>
      <c r="K304" t="str">
        <f>References!$B$10</f>
        <v>[9]</v>
      </c>
      <c r="L304" t="str">
        <f>Notes!$A$26</f>
        <v>Y</v>
      </c>
    </row>
    <row r="305" spans="1:13" x14ac:dyDescent="0.45">
      <c r="A305" t="s">
        <v>132</v>
      </c>
      <c r="B305" t="s">
        <v>145</v>
      </c>
      <c r="C305" t="s">
        <v>50</v>
      </c>
      <c r="D305" t="s">
        <v>93</v>
      </c>
      <c r="E305" t="s">
        <v>185</v>
      </c>
      <c r="F305" t="s">
        <v>106</v>
      </c>
      <c r="G305" t="s">
        <v>111</v>
      </c>
      <c r="H305" t="str">
        <f>F305&amp;" "&amp;G305</f>
        <v>residual capacity [GW]</v>
      </c>
      <c r="I305">
        <v>2030</v>
      </c>
      <c r="J305">
        <v>44</v>
      </c>
      <c r="L305" t="str">
        <f>Notes!$A$14</f>
        <v>M</v>
      </c>
    </row>
    <row r="306" spans="1:13" x14ac:dyDescent="0.45">
      <c r="A306" t="s">
        <v>132</v>
      </c>
      <c r="B306" t="s">
        <v>145</v>
      </c>
      <c r="C306" t="s">
        <v>50</v>
      </c>
      <c r="D306" t="s">
        <v>93</v>
      </c>
      <c r="E306" t="s">
        <v>185</v>
      </c>
      <c r="F306" t="s">
        <v>106</v>
      </c>
      <c r="G306" t="s">
        <v>111</v>
      </c>
      <c r="H306" t="str">
        <f>F306&amp;" "&amp;G306</f>
        <v>residual capacity [GW]</v>
      </c>
      <c r="I306">
        <v>2040</v>
      </c>
      <c r="J306">
        <v>0</v>
      </c>
      <c r="L306" t="str">
        <f>Notes!$A$11</f>
        <v>J</v>
      </c>
    </row>
    <row r="307" spans="1:13" x14ac:dyDescent="0.45">
      <c r="H307" t="str">
        <f>F307&amp;" "&amp;G307</f>
        <v xml:space="preserve"> </v>
      </c>
    </row>
    <row r="308" spans="1:13" x14ac:dyDescent="0.45">
      <c r="A308" t="s">
        <v>132</v>
      </c>
      <c r="B308" t="s">
        <v>146</v>
      </c>
      <c r="C308" t="s">
        <v>47</v>
      </c>
      <c r="D308" t="s">
        <v>93</v>
      </c>
      <c r="E308" t="s">
        <v>20</v>
      </c>
      <c r="F308" t="s">
        <v>27</v>
      </c>
      <c r="H308" t="str">
        <f t="shared" si="35"/>
        <v xml:space="preserve">efficiency </v>
      </c>
      <c r="J308">
        <v>0.88</v>
      </c>
      <c r="K308" t="str">
        <f>References!$B$15</f>
        <v>[14]</v>
      </c>
      <c r="L308" t="str">
        <f>Notes!$A$17</f>
        <v>P</v>
      </c>
      <c r="M308" s="45"/>
    </row>
    <row r="309" spans="1:13" x14ac:dyDescent="0.45">
      <c r="A309" t="s">
        <v>132</v>
      </c>
      <c r="B309" t="s">
        <v>146</v>
      </c>
      <c r="C309" t="s">
        <v>47</v>
      </c>
      <c r="D309" t="s">
        <v>93</v>
      </c>
      <c r="E309" t="s">
        <v>20</v>
      </c>
      <c r="F309" t="s">
        <v>100</v>
      </c>
      <c r="G309" t="s">
        <v>104</v>
      </c>
      <c r="J309">
        <v>20</v>
      </c>
      <c r="K309" t="str">
        <f>References!$B$15</f>
        <v>[14]</v>
      </c>
      <c r="L309" t="str">
        <f>Notes!$A$17</f>
        <v>P</v>
      </c>
      <c r="M309" s="45"/>
    </row>
    <row r="310" spans="1:13" x14ac:dyDescent="0.45">
      <c r="A310" t="s">
        <v>132</v>
      </c>
      <c r="B310" t="s">
        <v>146</v>
      </c>
      <c r="C310" t="s">
        <v>47</v>
      </c>
      <c r="D310" t="s">
        <v>93</v>
      </c>
      <c r="E310" t="s">
        <v>20</v>
      </c>
      <c r="F310" t="s">
        <v>101</v>
      </c>
      <c r="G310" t="s">
        <v>105</v>
      </c>
      <c r="J310">
        <v>20</v>
      </c>
      <c r="K310" t="str">
        <f>References!$B$15</f>
        <v>[14]</v>
      </c>
      <c r="L310" t="str">
        <f>Notes!$A$17</f>
        <v>P</v>
      </c>
      <c r="M310" s="45"/>
    </row>
    <row r="311" spans="1:13" x14ac:dyDescent="0.45">
      <c r="A311" t="s">
        <v>132</v>
      </c>
      <c r="B311" t="s">
        <v>146</v>
      </c>
      <c r="C311" t="s">
        <v>47</v>
      </c>
      <c r="D311" t="s">
        <v>93</v>
      </c>
      <c r="E311" t="s">
        <v>20</v>
      </c>
      <c r="F311" t="s">
        <v>102</v>
      </c>
      <c r="G311" t="s">
        <v>103</v>
      </c>
      <c r="I311">
        <v>2020</v>
      </c>
      <c r="J311">
        <v>390</v>
      </c>
      <c r="K311" t="str">
        <f>References!$B$15</f>
        <v>[14]</v>
      </c>
      <c r="L311" t="str">
        <f>Notes!$A$17</f>
        <v>P</v>
      </c>
      <c r="M311" s="45"/>
    </row>
    <row r="312" spans="1:13" x14ac:dyDescent="0.45">
      <c r="A312" t="s">
        <v>132</v>
      </c>
      <c r="B312" t="s">
        <v>146</v>
      </c>
      <c r="C312" t="s">
        <v>47</v>
      </c>
      <c r="D312" t="s">
        <v>93</v>
      </c>
      <c r="E312" t="s">
        <v>20</v>
      </c>
      <c r="F312" t="s">
        <v>102</v>
      </c>
      <c r="G312" t="s">
        <v>103</v>
      </c>
      <c r="I312">
        <v>2030</v>
      </c>
      <c r="J312">
        <v>365</v>
      </c>
      <c r="L312" t="str">
        <f>Notes!$A$14</f>
        <v>M</v>
      </c>
      <c r="M312" s="45"/>
    </row>
    <row r="313" spans="1:13" x14ac:dyDescent="0.45">
      <c r="A313" t="s">
        <v>132</v>
      </c>
      <c r="B313" t="s">
        <v>146</v>
      </c>
      <c r="C313" t="s">
        <v>47</v>
      </c>
      <c r="D313" t="s">
        <v>93</v>
      </c>
      <c r="E313" t="s">
        <v>20</v>
      </c>
      <c r="F313" t="s">
        <v>102</v>
      </c>
      <c r="G313" t="s">
        <v>103</v>
      </c>
      <c r="H313" t="str">
        <f t="shared" ref="H313:H322" si="36">F313&amp;" "&amp;G313</f>
        <v>investment cost [EUR/kW]</v>
      </c>
      <c r="I313">
        <v>2050</v>
      </c>
      <c r="J313">
        <v>316</v>
      </c>
      <c r="K313" t="str">
        <f>References!$B$15</f>
        <v>[14]</v>
      </c>
      <c r="L313" t="str">
        <f>Notes!$A$17</f>
        <v>P</v>
      </c>
      <c r="M313" s="45"/>
    </row>
    <row r="314" spans="1:13" x14ac:dyDescent="0.45">
      <c r="A314" t="s">
        <v>132</v>
      </c>
      <c r="B314" t="s">
        <v>146</v>
      </c>
      <c r="C314" t="s">
        <v>47</v>
      </c>
      <c r="D314" t="s">
        <v>93</v>
      </c>
      <c r="E314" t="s">
        <v>185</v>
      </c>
      <c r="F314" t="s">
        <v>142</v>
      </c>
      <c r="H314" t="str">
        <f t="shared" si="36"/>
        <v xml:space="preserve">minimal fraction of output energy form supply </v>
      </c>
      <c r="I314">
        <v>2016</v>
      </c>
      <c r="J314">
        <v>0.05</v>
      </c>
      <c r="K314" t="str">
        <f>References!$B$10</f>
        <v>[9]</v>
      </c>
      <c r="M314" s="45"/>
    </row>
    <row r="315" spans="1:13" x14ac:dyDescent="0.45">
      <c r="A315" t="s">
        <v>132</v>
      </c>
      <c r="B315" t="s">
        <v>146</v>
      </c>
      <c r="C315" t="s">
        <v>47</v>
      </c>
      <c r="D315" t="s">
        <v>93</v>
      </c>
      <c r="E315" t="s">
        <v>185</v>
      </c>
      <c r="F315" t="s">
        <v>142</v>
      </c>
      <c r="H315" t="str">
        <f t="shared" si="36"/>
        <v xml:space="preserve">minimal fraction of output energy form supply </v>
      </c>
      <c r="I315">
        <v>2030</v>
      </c>
      <c r="J315">
        <v>0.03</v>
      </c>
      <c r="L315" t="str">
        <f>Notes!$A$14</f>
        <v>M</v>
      </c>
      <c r="M315" s="45"/>
    </row>
    <row r="316" spans="1:13" x14ac:dyDescent="0.45">
      <c r="A316" t="s">
        <v>132</v>
      </c>
      <c r="B316" t="s">
        <v>146</v>
      </c>
      <c r="C316" t="s">
        <v>47</v>
      </c>
      <c r="D316" t="s">
        <v>93</v>
      </c>
      <c r="E316" t="s">
        <v>185</v>
      </c>
      <c r="F316" t="s">
        <v>142</v>
      </c>
      <c r="H316" t="str">
        <f t="shared" si="36"/>
        <v xml:space="preserve">minimal fraction of output energy form supply </v>
      </c>
      <c r="I316">
        <v>2040</v>
      </c>
      <c r="J316">
        <v>0</v>
      </c>
      <c r="L316" t="str">
        <f>Notes!$A$11</f>
        <v>J</v>
      </c>
    </row>
    <row r="317" spans="1:13" x14ac:dyDescent="0.45">
      <c r="A317" t="s">
        <v>132</v>
      </c>
      <c r="B317" t="s">
        <v>146</v>
      </c>
      <c r="C317" t="s">
        <v>47</v>
      </c>
      <c r="D317" t="s">
        <v>93</v>
      </c>
      <c r="E317" t="s">
        <v>185</v>
      </c>
      <c r="F317" t="s">
        <v>53</v>
      </c>
      <c r="H317" t="str">
        <f t="shared" si="36"/>
        <v xml:space="preserve">Output Temporal Distribution Name </v>
      </c>
      <c r="L317" t="str">
        <f>Timeseries!$C$6</f>
        <v>Decentral Heat TS</v>
      </c>
    </row>
    <row r="318" spans="1:13" x14ac:dyDescent="0.45">
      <c r="A318" t="s">
        <v>132</v>
      </c>
      <c r="B318" t="s">
        <v>146</v>
      </c>
      <c r="C318" t="s">
        <v>47</v>
      </c>
      <c r="D318" t="s">
        <v>93</v>
      </c>
      <c r="E318" t="s">
        <v>185</v>
      </c>
      <c r="F318" t="s">
        <v>106</v>
      </c>
      <c r="G318" t="s">
        <v>111</v>
      </c>
      <c r="H318" t="str">
        <f>F318&amp;" "&amp;G318</f>
        <v>residual capacity [GW]</v>
      </c>
      <c r="I318">
        <v>2016</v>
      </c>
      <c r="J318">
        <v>26</v>
      </c>
      <c r="L318" t="str">
        <f>Notes!$A$26</f>
        <v>Y</v>
      </c>
    </row>
    <row r="319" spans="1:13" x14ac:dyDescent="0.45">
      <c r="A319" t="s">
        <v>132</v>
      </c>
      <c r="B319" t="s">
        <v>146</v>
      </c>
      <c r="C319" t="s">
        <v>47</v>
      </c>
      <c r="D319" t="s">
        <v>93</v>
      </c>
      <c r="E319" t="s">
        <v>185</v>
      </c>
      <c r="F319" t="s">
        <v>106</v>
      </c>
      <c r="G319" t="s">
        <v>111</v>
      </c>
      <c r="H319" t="str">
        <f>F319&amp;" "&amp;G319</f>
        <v>residual capacity [GW]</v>
      </c>
      <c r="I319">
        <v>2030</v>
      </c>
      <c r="J319">
        <v>15</v>
      </c>
      <c r="L319" t="str">
        <f>Notes!$A$14</f>
        <v>M</v>
      </c>
    </row>
    <row r="320" spans="1:13" x14ac:dyDescent="0.45">
      <c r="A320" t="s">
        <v>132</v>
      </c>
      <c r="B320" t="s">
        <v>146</v>
      </c>
      <c r="C320" t="s">
        <v>47</v>
      </c>
      <c r="D320" t="s">
        <v>93</v>
      </c>
      <c r="E320" t="s">
        <v>185</v>
      </c>
      <c r="F320" t="s">
        <v>106</v>
      </c>
      <c r="G320" t="s">
        <v>111</v>
      </c>
      <c r="H320" t="str">
        <f>F320&amp;" "&amp;G320</f>
        <v>residual capacity [GW]</v>
      </c>
      <c r="I320">
        <v>2040</v>
      </c>
      <c r="J320">
        <v>0</v>
      </c>
      <c r="L320" t="str">
        <f>Notes!$A$11</f>
        <v>J</v>
      </c>
    </row>
    <row r="321" spans="1:12" x14ac:dyDescent="0.45">
      <c r="H321" t="str">
        <f>F321&amp;" "&amp;G321</f>
        <v xml:space="preserve"> </v>
      </c>
    </row>
    <row r="322" spans="1:12" x14ac:dyDescent="0.45">
      <c r="A322" t="s">
        <v>132</v>
      </c>
      <c r="B322" t="s">
        <v>147</v>
      </c>
      <c r="C322" t="s">
        <v>52</v>
      </c>
      <c r="D322" t="s">
        <v>93</v>
      </c>
      <c r="E322" t="s">
        <v>20</v>
      </c>
      <c r="F322" t="s">
        <v>27</v>
      </c>
      <c r="H322" t="str">
        <f t="shared" si="36"/>
        <v xml:space="preserve">efficiency </v>
      </c>
      <c r="J322">
        <v>3.7</v>
      </c>
      <c r="K322" t="str">
        <f>References!$B$15</f>
        <v>[14]</v>
      </c>
      <c r="L322" t="str">
        <f>Notes!$A$17</f>
        <v>P</v>
      </c>
    </row>
    <row r="323" spans="1:12" x14ac:dyDescent="0.45">
      <c r="A323" t="s">
        <v>132</v>
      </c>
      <c r="B323" t="s">
        <v>147</v>
      </c>
      <c r="C323" t="s">
        <v>52</v>
      </c>
      <c r="D323" t="s">
        <v>93</v>
      </c>
      <c r="E323" t="s">
        <v>20</v>
      </c>
      <c r="F323" t="s">
        <v>100</v>
      </c>
      <c r="G323" t="s">
        <v>104</v>
      </c>
      <c r="J323">
        <v>17</v>
      </c>
      <c r="K323" t="str">
        <f>References!$B$15</f>
        <v>[14]</v>
      </c>
      <c r="L323" t="str">
        <f>Notes!$A$17</f>
        <v>P</v>
      </c>
    </row>
    <row r="324" spans="1:12" x14ac:dyDescent="0.45">
      <c r="A324" t="s">
        <v>132</v>
      </c>
      <c r="B324" t="s">
        <v>147</v>
      </c>
      <c r="C324" t="s">
        <v>52</v>
      </c>
      <c r="D324" t="s">
        <v>93</v>
      </c>
      <c r="E324" t="s">
        <v>20</v>
      </c>
      <c r="F324" t="s">
        <v>101</v>
      </c>
      <c r="G324" t="s">
        <v>105</v>
      </c>
      <c r="J324">
        <v>18</v>
      </c>
      <c r="K324" t="str">
        <f>References!$B$15</f>
        <v>[14]</v>
      </c>
      <c r="L324" t="str">
        <f>Notes!$A$17</f>
        <v>P</v>
      </c>
    </row>
    <row r="325" spans="1:12" x14ac:dyDescent="0.45">
      <c r="A325" t="s">
        <v>132</v>
      </c>
      <c r="B325" t="s">
        <v>147</v>
      </c>
      <c r="C325" t="s">
        <v>52</v>
      </c>
      <c r="D325" t="s">
        <v>93</v>
      </c>
      <c r="E325" t="s">
        <v>20</v>
      </c>
      <c r="F325" t="s">
        <v>102</v>
      </c>
      <c r="G325" t="s">
        <v>103</v>
      </c>
      <c r="I325">
        <v>2020</v>
      </c>
      <c r="J325">
        <v>850</v>
      </c>
      <c r="K325" t="str">
        <f>References!$B$15</f>
        <v>[14]</v>
      </c>
      <c r="L325" t="str">
        <f>Notes!$A$17</f>
        <v>P</v>
      </c>
    </row>
    <row r="326" spans="1:12" x14ac:dyDescent="0.45">
      <c r="A326" t="s">
        <v>132</v>
      </c>
      <c r="B326" t="s">
        <v>147</v>
      </c>
      <c r="C326" t="s">
        <v>52</v>
      </c>
      <c r="D326" t="s">
        <v>93</v>
      </c>
      <c r="E326" t="s">
        <v>20</v>
      </c>
      <c r="F326" t="s">
        <v>102</v>
      </c>
      <c r="G326" t="s">
        <v>103</v>
      </c>
      <c r="I326">
        <v>2030</v>
      </c>
      <c r="J326">
        <v>777</v>
      </c>
      <c r="L326" t="str">
        <f>Notes!$A$14</f>
        <v>M</v>
      </c>
    </row>
    <row r="327" spans="1:12" x14ac:dyDescent="0.45">
      <c r="A327" t="s">
        <v>132</v>
      </c>
      <c r="B327" t="s">
        <v>147</v>
      </c>
      <c r="C327" t="s">
        <v>52</v>
      </c>
      <c r="D327" t="s">
        <v>93</v>
      </c>
      <c r="E327" t="s">
        <v>20</v>
      </c>
      <c r="F327" t="s">
        <v>102</v>
      </c>
      <c r="G327" t="s">
        <v>103</v>
      </c>
      <c r="H327" t="str">
        <f t="shared" ref="H327:H331" si="37">F327&amp;" "&amp;G327</f>
        <v>investment cost [EUR/kW]</v>
      </c>
      <c r="I327">
        <v>2050</v>
      </c>
      <c r="J327">
        <v>630</v>
      </c>
      <c r="K327" t="str">
        <f>References!$B$15</f>
        <v>[14]</v>
      </c>
      <c r="L327" t="str">
        <f>Notes!$A$17</f>
        <v>P</v>
      </c>
    </row>
    <row r="328" spans="1:12" x14ac:dyDescent="0.45">
      <c r="A328" t="s">
        <v>132</v>
      </c>
      <c r="B328" t="s">
        <v>147</v>
      </c>
      <c r="C328" t="s">
        <v>52</v>
      </c>
      <c r="D328" t="s">
        <v>93</v>
      </c>
      <c r="E328" t="s">
        <v>185</v>
      </c>
      <c r="F328" t="s">
        <v>142</v>
      </c>
      <c r="H328" t="str">
        <f t="shared" si="37"/>
        <v xml:space="preserve">minimal fraction of output energy form supply </v>
      </c>
      <c r="I328">
        <v>2016</v>
      </c>
      <c r="J328">
        <v>0.02</v>
      </c>
      <c r="K328" t="str">
        <f>References!$B$10</f>
        <v>[9]</v>
      </c>
    </row>
    <row r="329" spans="1:12" x14ac:dyDescent="0.45">
      <c r="A329" t="s">
        <v>132</v>
      </c>
      <c r="B329" t="s">
        <v>147</v>
      </c>
      <c r="C329" t="s">
        <v>52</v>
      </c>
      <c r="D329" t="s">
        <v>93</v>
      </c>
      <c r="E329" t="s">
        <v>185</v>
      </c>
      <c r="F329" t="s">
        <v>142</v>
      </c>
      <c r="H329" t="str">
        <f t="shared" si="37"/>
        <v xml:space="preserve">minimal fraction of output energy form supply </v>
      </c>
      <c r="I329">
        <v>2030</v>
      </c>
      <c r="J329">
        <v>0.01</v>
      </c>
      <c r="L329" t="str">
        <f>Notes!$A$14</f>
        <v>M</v>
      </c>
    </row>
    <row r="330" spans="1:12" x14ac:dyDescent="0.45">
      <c r="A330" t="s">
        <v>132</v>
      </c>
      <c r="B330" t="s">
        <v>147</v>
      </c>
      <c r="C330" t="s">
        <v>52</v>
      </c>
      <c r="D330" t="s">
        <v>93</v>
      </c>
      <c r="E330" t="s">
        <v>185</v>
      </c>
      <c r="F330" t="s">
        <v>142</v>
      </c>
      <c r="H330" t="str">
        <f t="shared" si="37"/>
        <v xml:space="preserve">minimal fraction of output energy form supply </v>
      </c>
      <c r="I330">
        <v>2040</v>
      </c>
      <c r="J330">
        <v>0</v>
      </c>
      <c r="L330" t="str">
        <f>Notes!$A$11</f>
        <v>J</v>
      </c>
    </row>
    <row r="331" spans="1:12" x14ac:dyDescent="0.45">
      <c r="A331" t="s">
        <v>132</v>
      </c>
      <c r="B331" t="s">
        <v>147</v>
      </c>
      <c r="C331" t="s">
        <v>52</v>
      </c>
      <c r="D331" t="s">
        <v>93</v>
      </c>
      <c r="E331" t="s">
        <v>185</v>
      </c>
      <c r="F331" t="s">
        <v>53</v>
      </c>
      <c r="H331" t="str">
        <f t="shared" si="37"/>
        <v xml:space="preserve">Output Temporal Distribution Name </v>
      </c>
      <c r="L331" t="str">
        <f>Timeseries!$C$6</f>
        <v>Decentral Heat TS</v>
      </c>
    </row>
    <row r="332" spans="1:12" x14ac:dyDescent="0.45">
      <c r="H332" t="str">
        <f>F332&amp;" "&amp;G332</f>
        <v xml:space="preserve"> </v>
      </c>
    </row>
    <row r="333" spans="1:12" x14ac:dyDescent="0.45">
      <c r="A333" t="s">
        <v>132</v>
      </c>
      <c r="B333" t="s">
        <v>148</v>
      </c>
      <c r="C333" t="s">
        <v>52</v>
      </c>
      <c r="D333" t="s">
        <v>93</v>
      </c>
      <c r="E333" t="s">
        <v>20</v>
      </c>
      <c r="F333" t="s">
        <v>27</v>
      </c>
      <c r="H333" t="str">
        <f t="shared" ref="H333:H354" si="38">F333&amp;" "&amp;G333</f>
        <v xml:space="preserve">efficiency </v>
      </c>
      <c r="J333">
        <v>1</v>
      </c>
      <c r="K333" t="str">
        <f>References!$B$15</f>
        <v>[14]</v>
      </c>
    </row>
    <row r="334" spans="1:12" x14ac:dyDescent="0.45">
      <c r="A334" t="s">
        <v>132</v>
      </c>
      <c r="B334" t="s">
        <v>148</v>
      </c>
      <c r="C334" t="s">
        <v>52</v>
      </c>
      <c r="D334" t="s">
        <v>93</v>
      </c>
      <c r="E334" t="s">
        <v>20</v>
      </c>
      <c r="F334" t="s">
        <v>100</v>
      </c>
      <c r="G334" t="s">
        <v>104</v>
      </c>
      <c r="J334">
        <v>20</v>
      </c>
      <c r="K334" t="str">
        <f>References!$B$15</f>
        <v>[14]</v>
      </c>
    </row>
    <row r="335" spans="1:12" x14ac:dyDescent="0.45">
      <c r="A335" t="s">
        <v>132</v>
      </c>
      <c r="B335" t="s">
        <v>148</v>
      </c>
      <c r="C335" t="s">
        <v>52</v>
      </c>
      <c r="D335" t="s">
        <v>93</v>
      </c>
      <c r="E335" t="s">
        <v>20</v>
      </c>
      <c r="F335" t="s">
        <v>101</v>
      </c>
      <c r="G335" t="s">
        <v>105</v>
      </c>
      <c r="J335">
        <v>15</v>
      </c>
      <c r="K335" t="str">
        <f>References!$B$15</f>
        <v>[14]</v>
      </c>
    </row>
    <row r="336" spans="1:12" x14ac:dyDescent="0.45">
      <c r="A336" t="s">
        <v>132</v>
      </c>
      <c r="B336" t="s">
        <v>148</v>
      </c>
      <c r="C336" t="s">
        <v>52</v>
      </c>
      <c r="D336" t="s">
        <v>93</v>
      </c>
      <c r="E336" t="s">
        <v>20</v>
      </c>
      <c r="F336" t="s">
        <v>102</v>
      </c>
      <c r="G336" t="s">
        <v>103</v>
      </c>
      <c r="I336">
        <v>2020</v>
      </c>
      <c r="J336">
        <v>660</v>
      </c>
      <c r="K336" t="str">
        <f>References!$B$15</f>
        <v>[14]</v>
      </c>
    </row>
    <row r="337" spans="1:12" x14ac:dyDescent="0.45">
      <c r="A337" t="s">
        <v>132</v>
      </c>
      <c r="B337" t="s">
        <v>148</v>
      </c>
      <c r="C337" t="s">
        <v>52</v>
      </c>
      <c r="D337" t="s">
        <v>93</v>
      </c>
      <c r="E337" t="s">
        <v>20</v>
      </c>
      <c r="F337" t="s">
        <v>102</v>
      </c>
      <c r="G337" t="s">
        <v>103</v>
      </c>
      <c r="I337">
        <v>2030</v>
      </c>
      <c r="J337">
        <v>625</v>
      </c>
      <c r="L337" t="str">
        <f>Notes!$A$14</f>
        <v>M</v>
      </c>
    </row>
    <row r="338" spans="1:12" x14ac:dyDescent="0.45">
      <c r="A338" t="s">
        <v>132</v>
      </c>
      <c r="B338" t="s">
        <v>148</v>
      </c>
      <c r="C338" t="s">
        <v>52</v>
      </c>
      <c r="D338" t="s">
        <v>93</v>
      </c>
      <c r="E338" t="s">
        <v>20</v>
      </c>
      <c r="F338" t="s">
        <v>102</v>
      </c>
      <c r="G338" t="s">
        <v>103</v>
      </c>
      <c r="H338" t="str">
        <f t="shared" ref="H338:H342" si="39">F338&amp;" "&amp;G338</f>
        <v>investment cost [EUR/kW]</v>
      </c>
      <c r="I338">
        <v>2050</v>
      </c>
      <c r="J338">
        <v>555</v>
      </c>
      <c r="K338" t="str">
        <f>References!$B$15</f>
        <v>[14]</v>
      </c>
    </row>
    <row r="339" spans="1:12" x14ac:dyDescent="0.45">
      <c r="A339" t="s">
        <v>132</v>
      </c>
      <c r="B339" t="s">
        <v>148</v>
      </c>
      <c r="C339" t="s">
        <v>52</v>
      </c>
      <c r="D339" t="s">
        <v>93</v>
      </c>
      <c r="E339" t="s">
        <v>185</v>
      </c>
      <c r="F339" t="s">
        <v>142</v>
      </c>
      <c r="H339" t="str">
        <f t="shared" si="39"/>
        <v xml:space="preserve">minimal fraction of output energy form supply </v>
      </c>
      <c r="I339">
        <v>2016</v>
      </c>
      <c r="J339">
        <v>0.03</v>
      </c>
      <c r="K339" t="str">
        <f>References!$B$10</f>
        <v>[9]</v>
      </c>
    </row>
    <row r="340" spans="1:12" x14ac:dyDescent="0.45">
      <c r="A340" t="s">
        <v>132</v>
      </c>
      <c r="B340" t="s">
        <v>148</v>
      </c>
      <c r="C340" t="s">
        <v>52</v>
      </c>
      <c r="D340" t="s">
        <v>93</v>
      </c>
      <c r="E340" t="s">
        <v>185</v>
      </c>
      <c r="F340" t="s">
        <v>142</v>
      </c>
      <c r="H340" t="str">
        <f t="shared" si="39"/>
        <v xml:space="preserve">minimal fraction of output energy form supply </v>
      </c>
      <c r="I340">
        <v>2030</v>
      </c>
      <c r="J340">
        <v>0.02</v>
      </c>
      <c r="L340" t="str">
        <f>Notes!$A$14</f>
        <v>M</v>
      </c>
    </row>
    <row r="341" spans="1:12" x14ac:dyDescent="0.45">
      <c r="A341" t="s">
        <v>132</v>
      </c>
      <c r="B341" t="s">
        <v>148</v>
      </c>
      <c r="C341" t="s">
        <v>52</v>
      </c>
      <c r="D341" t="s">
        <v>93</v>
      </c>
      <c r="E341" t="s">
        <v>185</v>
      </c>
      <c r="F341" t="s">
        <v>142</v>
      </c>
      <c r="H341" t="str">
        <f t="shared" si="39"/>
        <v xml:space="preserve">minimal fraction of output energy form supply </v>
      </c>
      <c r="I341">
        <v>2040</v>
      </c>
      <c r="J341">
        <v>0</v>
      </c>
      <c r="L341" t="str">
        <f>Notes!$A$11</f>
        <v>J</v>
      </c>
    </row>
    <row r="342" spans="1:12" x14ac:dyDescent="0.45">
      <c r="A342" t="s">
        <v>132</v>
      </c>
      <c r="B342" t="s">
        <v>148</v>
      </c>
      <c r="C342" t="s">
        <v>52</v>
      </c>
      <c r="D342" t="s">
        <v>93</v>
      </c>
      <c r="E342" t="s">
        <v>185</v>
      </c>
      <c r="F342" t="s">
        <v>53</v>
      </c>
      <c r="H342" t="str">
        <f t="shared" si="39"/>
        <v xml:space="preserve">Output Temporal Distribution Name </v>
      </c>
      <c r="L342" t="str">
        <f>Timeseries!$C$6</f>
        <v>Decentral Heat TS</v>
      </c>
    </row>
    <row r="343" spans="1:12" x14ac:dyDescent="0.45">
      <c r="H343" t="str">
        <f>F343&amp;" "&amp;G343</f>
        <v xml:space="preserve"> </v>
      </c>
    </row>
    <row r="344" spans="1:12" x14ac:dyDescent="0.45">
      <c r="A344" t="s">
        <v>149</v>
      </c>
      <c r="B344" t="s">
        <v>150</v>
      </c>
      <c r="C344" t="s">
        <v>47</v>
      </c>
      <c r="D344" t="s">
        <v>151</v>
      </c>
      <c r="E344" t="s">
        <v>20</v>
      </c>
      <c r="F344" t="s">
        <v>153</v>
      </c>
      <c r="H344" t="str">
        <f>F344&amp;" "&amp;J344</f>
        <v>electrical efficiency  0.3</v>
      </c>
      <c r="J344">
        <v>0.3</v>
      </c>
      <c r="K344" t="str">
        <f>References!$B$12</f>
        <v>[11]</v>
      </c>
    </row>
    <row r="345" spans="1:12" x14ac:dyDescent="0.45">
      <c r="A345" t="s">
        <v>149</v>
      </c>
      <c r="B345" t="s">
        <v>150</v>
      </c>
      <c r="C345" t="s">
        <v>47</v>
      </c>
      <c r="D345" t="s">
        <v>151</v>
      </c>
      <c r="E345" t="s">
        <v>20</v>
      </c>
      <c r="F345" t="s">
        <v>154</v>
      </c>
      <c r="H345" t="str">
        <f>F345&amp;" "&amp;J345</f>
        <v>maximal thermal efficiency 0.5</v>
      </c>
      <c r="J345">
        <v>0.5</v>
      </c>
      <c r="K345" t="str">
        <f>References!$B$12</f>
        <v>[11]</v>
      </c>
    </row>
    <row r="346" spans="1:12" x14ac:dyDescent="0.45">
      <c r="A346" t="s">
        <v>149</v>
      </c>
      <c r="B346" t="s">
        <v>150</v>
      </c>
      <c r="C346" t="s">
        <v>47</v>
      </c>
      <c r="D346" t="s">
        <v>151</v>
      </c>
      <c r="E346" t="s">
        <v>20</v>
      </c>
      <c r="F346" t="s">
        <v>100</v>
      </c>
      <c r="G346" t="s">
        <v>104</v>
      </c>
      <c r="H346" t="str">
        <f>F346&amp;" "&amp;J346</f>
        <v>technical lifetime 45</v>
      </c>
      <c r="J346">
        <v>45</v>
      </c>
      <c r="L346" t="str">
        <f>Notes!$A$20</f>
        <v>S</v>
      </c>
    </row>
    <row r="347" spans="1:12" x14ac:dyDescent="0.45">
      <c r="A347" t="s">
        <v>149</v>
      </c>
      <c r="B347" t="s">
        <v>150</v>
      </c>
      <c r="C347" t="s">
        <v>47</v>
      </c>
      <c r="D347" t="s">
        <v>151</v>
      </c>
      <c r="E347" t="s">
        <v>20</v>
      </c>
      <c r="F347" t="s">
        <v>102</v>
      </c>
      <c r="G347" t="s">
        <v>103</v>
      </c>
      <c r="I347">
        <v>2020</v>
      </c>
      <c r="J347">
        <v>3500</v>
      </c>
      <c r="K347" t="str">
        <f>References!$B$13</f>
        <v>[12]</v>
      </c>
    </row>
    <row r="348" spans="1:12" x14ac:dyDescent="0.45">
      <c r="A348" t="s">
        <v>149</v>
      </c>
      <c r="B348" t="s">
        <v>150</v>
      </c>
      <c r="C348" t="s">
        <v>47</v>
      </c>
      <c r="D348" t="s">
        <v>151</v>
      </c>
      <c r="E348" t="s">
        <v>20</v>
      </c>
      <c r="F348" t="s">
        <v>102</v>
      </c>
      <c r="G348" t="s">
        <v>103</v>
      </c>
      <c r="I348">
        <v>2030</v>
      </c>
      <c r="J348">
        <v>3500</v>
      </c>
      <c r="K348" t="str">
        <f>References!$B$13</f>
        <v>[12]</v>
      </c>
    </row>
    <row r="349" spans="1:12" x14ac:dyDescent="0.45">
      <c r="A349" t="s">
        <v>149</v>
      </c>
      <c r="B349" t="s">
        <v>150</v>
      </c>
      <c r="C349" t="s">
        <v>47</v>
      </c>
      <c r="D349" t="s">
        <v>151</v>
      </c>
      <c r="E349" t="s">
        <v>20</v>
      </c>
      <c r="F349" t="s">
        <v>102</v>
      </c>
      <c r="G349" t="s">
        <v>103</v>
      </c>
      <c r="H349" t="str">
        <f t="shared" ref="H349" si="40">F349&amp;" "&amp;G349</f>
        <v>investment cost [EUR/kW]</v>
      </c>
      <c r="I349">
        <v>2050</v>
      </c>
      <c r="J349">
        <v>3500</v>
      </c>
      <c r="K349" t="str">
        <f>References!$B$13</f>
        <v>[12]</v>
      </c>
    </row>
    <row r="350" spans="1:12" x14ac:dyDescent="0.45">
      <c r="A350" t="s">
        <v>149</v>
      </c>
      <c r="B350" t="s">
        <v>150</v>
      </c>
      <c r="C350" t="s">
        <v>47</v>
      </c>
      <c r="D350" t="s">
        <v>151</v>
      </c>
      <c r="E350" t="s">
        <v>20</v>
      </c>
      <c r="F350" t="s">
        <v>101</v>
      </c>
      <c r="G350" t="s">
        <v>105</v>
      </c>
      <c r="H350" t="str">
        <f t="shared" si="38"/>
        <v>fixed operation cost [EUR/kWa]</v>
      </c>
      <c r="J350">
        <v>104</v>
      </c>
      <c r="K350" t="str">
        <f>References!$B$13</f>
        <v>[12]</v>
      </c>
    </row>
    <row r="351" spans="1:12" x14ac:dyDescent="0.45">
      <c r="A351" t="s">
        <v>149</v>
      </c>
      <c r="B351" t="s">
        <v>150</v>
      </c>
      <c r="C351" t="s">
        <v>47</v>
      </c>
      <c r="D351" t="s">
        <v>151</v>
      </c>
      <c r="E351" t="s">
        <v>185</v>
      </c>
      <c r="F351" t="s">
        <v>106</v>
      </c>
      <c r="G351" t="s">
        <v>111</v>
      </c>
      <c r="H351" t="str">
        <f t="shared" si="38"/>
        <v>residual capacity [GW]</v>
      </c>
      <c r="I351">
        <v>2016</v>
      </c>
      <c r="J351">
        <v>3.5</v>
      </c>
      <c r="K351" t="str">
        <f>References!$B$9</f>
        <v>[8]</v>
      </c>
    </row>
    <row r="352" spans="1:12" x14ac:dyDescent="0.45">
      <c r="A352" t="s">
        <v>149</v>
      </c>
      <c r="B352" t="s">
        <v>150</v>
      </c>
      <c r="C352" t="s">
        <v>47</v>
      </c>
      <c r="D352" t="s">
        <v>151</v>
      </c>
      <c r="E352" t="s">
        <v>185</v>
      </c>
      <c r="F352" t="s">
        <v>106</v>
      </c>
      <c r="G352" t="s">
        <v>111</v>
      </c>
      <c r="H352" t="str">
        <f t="shared" si="38"/>
        <v>residual capacity [GW]</v>
      </c>
      <c r="I352">
        <v>2030</v>
      </c>
      <c r="J352">
        <v>2.1</v>
      </c>
      <c r="L352" t="str">
        <f>Notes!$A$14</f>
        <v>M</v>
      </c>
    </row>
    <row r="353" spans="1:12" x14ac:dyDescent="0.45">
      <c r="A353" t="s">
        <v>149</v>
      </c>
      <c r="B353" t="s">
        <v>150</v>
      </c>
      <c r="C353" t="s">
        <v>47</v>
      </c>
      <c r="D353" t="s">
        <v>151</v>
      </c>
      <c r="E353" t="s">
        <v>185</v>
      </c>
      <c r="F353" t="s">
        <v>106</v>
      </c>
      <c r="G353" t="s">
        <v>111</v>
      </c>
      <c r="H353" t="str">
        <f t="shared" si="38"/>
        <v>residual capacity [GW]</v>
      </c>
      <c r="I353">
        <v>2045</v>
      </c>
      <c r="J353">
        <v>0</v>
      </c>
      <c r="L353" t="str">
        <f>Notes!$A$11</f>
        <v>J</v>
      </c>
    </row>
    <row r="354" spans="1:12" x14ac:dyDescent="0.45">
      <c r="A354" t="s">
        <v>149</v>
      </c>
      <c r="B354" t="s">
        <v>150</v>
      </c>
      <c r="C354" t="s">
        <v>47</v>
      </c>
      <c r="D354" t="s">
        <v>151</v>
      </c>
      <c r="E354" t="s">
        <v>185</v>
      </c>
      <c r="F354" t="s">
        <v>107</v>
      </c>
      <c r="G354" t="s">
        <v>111</v>
      </c>
      <c r="H354" t="str">
        <f t="shared" si="38"/>
        <v>max active capacity [GW]</v>
      </c>
      <c r="I354">
        <v>2016</v>
      </c>
      <c r="J354">
        <v>3.5</v>
      </c>
      <c r="K354" t="str">
        <f>References!$B$9</f>
        <v>[8]</v>
      </c>
    </row>
    <row r="355" spans="1:12" x14ac:dyDescent="0.45">
      <c r="A355" t="s">
        <v>149</v>
      </c>
      <c r="B355" t="s">
        <v>150</v>
      </c>
      <c r="C355" t="s">
        <v>47</v>
      </c>
      <c r="D355" t="s">
        <v>151</v>
      </c>
      <c r="E355" t="s">
        <v>20</v>
      </c>
      <c r="F355" t="s">
        <v>108</v>
      </c>
      <c r="H355" t="str">
        <f>F355&amp;" "&amp;G355</f>
        <v xml:space="preserve">technical availability </v>
      </c>
      <c r="J355">
        <v>0.86</v>
      </c>
      <c r="L355" t="str">
        <f>Notes!$A$20</f>
        <v>S</v>
      </c>
    </row>
    <row r="356" spans="1:12" x14ac:dyDescent="0.45">
      <c r="H356" t="str">
        <f>F356&amp;" "&amp;G356</f>
        <v xml:space="preserve"> </v>
      </c>
    </row>
    <row r="357" spans="1:12" x14ac:dyDescent="0.45">
      <c r="A357" t="s">
        <v>149</v>
      </c>
      <c r="B357" t="s">
        <v>155</v>
      </c>
      <c r="C357" t="s">
        <v>45</v>
      </c>
      <c r="D357" t="s">
        <v>151</v>
      </c>
      <c r="E357" t="s">
        <v>20</v>
      </c>
      <c r="F357" t="s">
        <v>153</v>
      </c>
      <c r="H357" t="str">
        <f>F357&amp;" "&amp;J357</f>
        <v>electrical efficiency  0.3</v>
      </c>
      <c r="J357">
        <v>0.3</v>
      </c>
      <c r="K357" s="45" t="str">
        <f>References!$B$11</f>
        <v>[10]</v>
      </c>
    </row>
    <row r="358" spans="1:12" x14ac:dyDescent="0.45">
      <c r="A358" t="s">
        <v>149</v>
      </c>
      <c r="B358" t="s">
        <v>155</v>
      </c>
      <c r="C358" t="s">
        <v>45</v>
      </c>
      <c r="D358" t="s">
        <v>151</v>
      </c>
      <c r="E358" t="s">
        <v>20</v>
      </c>
      <c r="F358" t="s">
        <v>154</v>
      </c>
      <c r="H358" t="str">
        <f>F358&amp;" "&amp;J358</f>
        <v>maximal thermal efficiency 0.61</v>
      </c>
      <c r="J358">
        <v>0.61</v>
      </c>
      <c r="K358" s="45" t="str">
        <f>References!$B$11</f>
        <v>[10]</v>
      </c>
    </row>
    <row r="359" spans="1:12" x14ac:dyDescent="0.45">
      <c r="A359" t="s">
        <v>149</v>
      </c>
      <c r="B359" t="s">
        <v>155</v>
      </c>
      <c r="C359" t="s">
        <v>45</v>
      </c>
      <c r="D359" t="s">
        <v>151</v>
      </c>
      <c r="E359" t="s">
        <v>20</v>
      </c>
      <c r="F359" t="s">
        <v>100</v>
      </c>
      <c r="G359" t="s">
        <v>104</v>
      </c>
      <c r="H359" t="str">
        <f>F359&amp;" "&amp;J359</f>
        <v>technical lifetime 45</v>
      </c>
      <c r="J359">
        <v>45</v>
      </c>
      <c r="K359" t="str">
        <f>References!$B$4</f>
        <v>[3]</v>
      </c>
    </row>
    <row r="360" spans="1:12" x14ac:dyDescent="0.45">
      <c r="A360" t="s">
        <v>149</v>
      </c>
      <c r="B360" t="s">
        <v>155</v>
      </c>
      <c r="C360" t="s">
        <v>45</v>
      </c>
      <c r="D360" t="s">
        <v>151</v>
      </c>
      <c r="E360" t="s">
        <v>20</v>
      </c>
      <c r="F360" t="s">
        <v>102</v>
      </c>
      <c r="G360" t="s">
        <v>103</v>
      </c>
      <c r="I360">
        <v>2020</v>
      </c>
      <c r="J360">
        <v>2880</v>
      </c>
      <c r="K360" t="str">
        <f>References!$B$4</f>
        <v>[3]</v>
      </c>
    </row>
    <row r="361" spans="1:12" x14ac:dyDescent="0.45">
      <c r="A361" t="s">
        <v>149</v>
      </c>
      <c r="B361" t="s">
        <v>155</v>
      </c>
      <c r="C361" t="s">
        <v>45</v>
      </c>
      <c r="D361" t="s">
        <v>151</v>
      </c>
      <c r="E361" t="s">
        <v>20</v>
      </c>
      <c r="F361" t="s">
        <v>102</v>
      </c>
      <c r="G361" t="s">
        <v>103</v>
      </c>
      <c r="I361">
        <v>2030</v>
      </c>
      <c r="J361">
        <v>2880</v>
      </c>
      <c r="K361" t="str">
        <f>References!$B$4</f>
        <v>[3]</v>
      </c>
    </row>
    <row r="362" spans="1:12" x14ac:dyDescent="0.45">
      <c r="A362" t="s">
        <v>149</v>
      </c>
      <c r="B362" t="s">
        <v>155</v>
      </c>
      <c r="C362" t="s">
        <v>45</v>
      </c>
      <c r="D362" t="s">
        <v>151</v>
      </c>
      <c r="E362" t="s">
        <v>20</v>
      </c>
      <c r="F362" t="s">
        <v>102</v>
      </c>
      <c r="G362" t="s">
        <v>103</v>
      </c>
      <c r="H362" t="str">
        <f t="shared" ref="H362:H367" si="41">F362&amp;" "&amp;G362</f>
        <v>investment cost [EUR/kW]</v>
      </c>
      <c r="I362">
        <v>2050</v>
      </c>
      <c r="J362">
        <v>2880</v>
      </c>
      <c r="K362" t="str">
        <f>References!$B$4</f>
        <v>[3]</v>
      </c>
    </row>
    <row r="363" spans="1:12" x14ac:dyDescent="0.45">
      <c r="A363" t="s">
        <v>149</v>
      </c>
      <c r="B363" t="s">
        <v>155</v>
      </c>
      <c r="C363" t="s">
        <v>45</v>
      </c>
      <c r="D363" t="s">
        <v>151</v>
      </c>
      <c r="E363" t="s">
        <v>20</v>
      </c>
      <c r="F363" t="s">
        <v>101</v>
      </c>
      <c r="G363" t="s">
        <v>105</v>
      </c>
      <c r="H363" t="str">
        <f t="shared" si="41"/>
        <v>fixed operation cost [EUR/kWa]</v>
      </c>
      <c r="J363">
        <v>54</v>
      </c>
      <c r="K363" t="str">
        <f>References!$B$4</f>
        <v>[3]</v>
      </c>
    </row>
    <row r="364" spans="1:12" x14ac:dyDescent="0.45">
      <c r="A364" t="s">
        <v>149</v>
      </c>
      <c r="B364" t="s">
        <v>155</v>
      </c>
      <c r="C364" t="s">
        <v>45</v>
      </c>
      <c r="D364" t="s">
        <v>151</v>
      </c>
      <c r="E364" t="s">
        <v>185</v>
      </c>
      <c r="F364" t="s">
        <v>106</v>
      </c>
      <c r="G364" t="s">
        <v>111</v>
      </c>
      <c r="H364" t="str">
        <f t="shared" si="41"/>
        <v>residual capacity [GW]</v>
      </c>
      <c r="I364">
        <v>2016</v>
      </c>
      <c r="J364">
        <v>12.2</v>
      </c>
      <c r="K364" t="str">
        <f>References!$B$9</f>
        <v>[8]</v>
      </c>
    </row>
    <row r="365" spans="1:12" x14ac:dyDescent="0.45">
      <c r="A365" t="s">
        <v>149</v>
      </c>
      <c r="B365" t="s">
        <v>155</v>
      </c>
      <c r="C365" t="s">
        <v>45</v>
      </c>
      <c r="D365" t="s">
        <v>151</v>
      </c>
      <c r="E365" t="s">
        <v>185</v>
      </c>
      <c r="F365" t="s">
        <v>106</v>
      </c>
      <c r="G365" t="s">
        <v>111</v>
      </c>
      <c r="H365" t="str">
        <f t="shared" si="41"/>
        <v>residual capacity [GW]</v>
      </c>
      <c r="I365">
        <v>2030</v>
      </c>
      <c r="J365">
        <v>7.32</v>
      </c>
      <c r="L365" t="str">
        <f>Notes!$A$14</f>
        <v>M</v>
      </c>
    </row>
    <row r="366" spans="1:12" x14ac:dyDescent="0.45">
      <c r="A366" t="s">
        <v>149</v>
      </c>
      <c r="B366" t="s">
        <v>155</v>
      </c>
      <c r="C366" t="s">
        <v>45</v>
      </c>
      <c r="D366" t="s">
        <v>151</v>
      </c>
      <c r="E366" t="s">
        <v>185</v>
      </c>
      <c r="F366" t="s">
        <v>106</v>
      </c>
      <c r="G366" t="s">
        <v>111</v>
      </c>
      <c r="H366" t="str">
        <f t="shared" si="41"/>
        <v>residual capacity [GW]</v>
      </c>
      <c r="I366">
        <v>2045</v>
      </c>
      <c r="J366">
        <v>0</v>
      </c>
      <c r="L366" t="str">
        <f>Notes!$A$11</f>
        <v>J</v>
      </c>
    </row>
    <row r="367" spans="1:12" x14ac:dyDescent="0.45">
      <c r="A367" t="s">
        <v>149</v>
      </c>
      <c r="B367" t="s">
        <v>155</v>
      </c>
      <c r="C367" t="s">
        <v>45</v>
      </c>
      <c r="D367" t="s">
        <v>151</v>
      </c>
      <c r="E367" t="s">
        <v>185</v>
      </c>
      <c r="F367" t="s">
        <v>107</v>
      </c>
      <c r="G367" t="s">
        <v>111</v>
      </c>
      <c r="H367" t="str">
        <f t="shared" si="41"/>
        <v>max active capacity [GW]</v>
      </c>
      <c r="I367">
        <v>2016</v>
      </c>
      <c r="J367">
        <v>12.2</v>
      </c>
      <c r="K367" t="str">
        <f>References!$B$9</f>
        <v>[8]</v>
      </c>
    </row>
    <row r="368" spans="1:12" x14ac:dyDescent="0.45">
      <c r="A368" t="s">
        <v>149</v>
      </c>
      <c r="B368" t="s">
        <v>155</v>
      </c>
      <c r="C368" t="s">
        <v>45</v>
      </c>
      <c r="D368" t="s">
        <v>151</v>
      </c>
      <c r="E368" t="s">
        <v>20</v>
      </c>
      <c r="F368" t="s">
        <v>108</v>
      </c>
      <c r="H368" t="str">
        <f>F368&amp;" "&amp;G368</f>
        <v xml:space="preserve">technical availability </v>
      </c>
      <c r="J368">
        <v>0.86</v>
      </c>
      <c r="K368" t="str">
        <f>References!$B$11</f>
        <v>[10]</v>
      </c>
    </row>
    <row r="369" spans="1:12" x14ac:dyDescent="0.45">
      <c r="H369" t="str">
        <f>F369&amp;" "&amp;G369</f>
        <v xml:space="preserve"> </v>
      </c>
    </row>
    <row r="370" spans="1:12" x14ac:dyDescent="0.45">
      <c r="A370" t="s">
        <v>149</v>
      </c>
      <c r="B370" t="s">
        <v>156</v>
      </c>
      <c r="C370" t="s">
        <v>38</v>
      </c>
      <c r="D370" t="s">
        <v>151</v>
      </c>
      <c r="E370" t="s">
        <v>20</v>
      </c>
      <c r="F370" t="s">
        <v>153</v>
      </c>
      <c r="H370" t="str">
        <f>F370&amp;" "&amp;J370</f>
        <v>electrical efficiency  0.42</v>
      </c>
      <c r="J370">
        <v>0.42</v>
      </c>
      <c r="K370" s="45" t="str">
        <f>References!$B$11</f>
        <v>[10]</v>
      </c>
    </row>
    <row r="371" spans="1:12" x14ac:dyDescent="0.45">
      <c r="A371" t="s">
        <v>149</v>
      </c>
      <c r="B371" t="s">
        <v>156</v>
      </c>
      <c r="C371" t="s">
        <v>38</v>
      </c>
      <c r="D371" t="s">
        <v>151</v>
      </c>
      <c r="E371" t="s">
        <v>20</v>
      </c>
      <c r="F371" t="s">
        <v>154</v>
      </c>
      <c r="H371" t="str">
        <f>F371&amp;" "&amp;J371</f>
        <v>maximal thermal efficiency 0.38</v>
      </c>
      <c r="J371">
        <v>0.38</v>
      </c>
      <c r="K371" s="45" t="str">
        <f>References!$B$11</f>
        <v>[10]</v>
      </c>
    </row>
    <row r="372" spans="1:12" x14ac:dyDescent="0.45">
      <c r="A372" t="s">
        <v>149</v>
      </c>
      <c r="B372" t="s">
        <v>156</v>
      </c>
      <c r="C372" t="s">
        <v>38</v>
      </c>
      <c r="D372" t="s">
        <v>151</v>
      </c>
      <c r="E372" t="s">
        <v>20</v>
      </c>
      <c r="F372" t="s">
        <v>100</v>
      </c>
      <c r="G372" t="s">
        <v>104</v>
      </c>
      <c r="H372" t="str">
        <f>F372&amp;" "&amp;J372</f>
        <v>technical lifetime 30</v>
      </c>
      <c r="J372">
        <v>30</v>
      </c>
      <c r="K372" t="str">
        <f>References!$B$4</f>
        <v>[3]</v>
      </c>
    </row>
    <row r="373" spans="1:12" x14ac:dyDescent="0.45">
      <c r="A373" t="s">
        <v>149</v>
      </c>
      <c r="B373" t="s">
        <v>156</v>
      </c>
      <c r="C373" t="s">
        <v>38</v>
      </c>
      <c r="D373" t="s">
        <v>151</v>
      </c>
      <c r="E373" t="s">
        <v>20</v>
      </c>
      <c r="F373" t="s">
        <v>102</v>
      </c>
      <c r="G373" t="s">
        <v>103</v>
      </c>
      <c r="I373">
        <v>2020</v>
      </c>
      <c r="J373">
        <v>1020</v>
      </c>
      <c r="K373" t="str">
        <f>References!$B$4</f>
        <v>[3]</v>
      </c>
    </row>
    <row r="374" spans="1:12" x14ac:dyDescent="0.45">
      <c r="A374" t="s">
        <v>149</v>
      </c>
      <c r="B374" t="s">
        <v>156</v>
      </c>
      <c r="C374" t="s">
        <v>38</v>
      </c>
      <c r="D374" t="s">
        <v>151</v>
      </c>
      <c r="E374" t="s">
        <v>20</v>
      </c>
      <c r="F374" t="s">
        <v>102</v>
      </c>
      <c r="G374" t="s">
        <v>103</v>
      </c>
      <c r="I374">
        <v>2030</v>
      </c>
      <c r="J374">
        <v>1020</v>
      </c>
      <c r="K374" t="str">
        <f>References!$B$4</f>
        <v>[3]</v>
      </c>
    </row>
    <row r="375" spans="1:12" x14ac:dyDescent="0.45">
      <c r="A375" t="s">
        <v>149</v>
      </c>
      <c r="B375" t="s">
        <v>156</v>
      </c>
      <c r="C375" t="s">
        <v>38</v>
      </c>
      <c r="D375" t="s">
        <v>151</v>
      </c>
      <c r="E375" t="s">
        <v>20</v>
      </c>
      <c r="F375" t="s">
        <v>102</v>
      </c>
      <c r="G375" t="s">
        <v>103</v>
      </c>
      <c r="H375" t="str">
        <f t="shared" ref="H375:H380" si="42">F375&amp;" "&amp;G375</f>
        <v>investment cost [EUR/kW]</v>
      </c>
      <c r="I375">
        <v>2050</v>
      </c>
      <c r="J375">
        <v>1020</v>
      </c>
      <c r="K375" t="str">
        <f>References!$B$4</f>
        <v>[3]</v>
      </c>
    </row>
    <row r="376" spans="1:12" x14ac:dyDescent="0.45">
      <c r="A376" t="s">
        <v>149</v>
      </c>
      <c r="B376" t="s">
        <v>156</v>
      </c>
      <c r="C376" t="s">
        <v>38</v>
      </c>
      <c r="D376" t="s">
        <v>151</v>
      </c>
      <c r="E376" t="s">
        <v>20</v>
      </c>
      <c r="F376" t="s">
        <v>101</v>
      </c>
      <c r="G376" t="s">
        <v>105</v>
      </c>
      <c r="H376" t="str">
        <f t="shared" si="42"/>
        <v>fixed operation cost [EUR/kWa]</v>
      </c>
      <c r="J376">
        <v>41</v>
      </c>
      <c r="K376" t="str">
        <f>References!$B$4</f>
        <v>[3]</v>
      </c>
    </row>
    <row r="377" spans="1:12" x14ac:dyDescent="0.45">
      <c r="A377" t="s">
        <v>149</v>
      </c>
      <c r="B377" t="s">
        <v>156</v>
      </c>
      <c r="C377" t="s">
        <v>38</v>
      </c>
      <c r="D377" t="s">
        <v>151</v>
      </c>
      <c r="E377" t="s">
        <v>185</v>
      </c>
      <c r="F377" t="s">
        <v>106</v>
      </c>
      <c r="G377" t="s">
        <v>111</v>
      </c>
      <c r="H377" t="str">
        <f t="shared" si="42"/>
        <v>residual capacity [GW]</v>
      </c>
      <c r="I377">
        <v>2016</v>
      </c>
      <c r="J377">
        <v>14.3</v>
      </c>
      <c r="K377" t="str">
        <f>References!$B$9</f>
        <v>[8]</v>
      </c>
    </row>
    <row r="378" spans="1:12" x14ac:dyDescent="0.45">
      <c r="A378" t="s">
        <v>149</v>
      </c>
      <c r="B378" t="s">
        <v>156</v>
      </c>
      <c r="C378" t="s">
        <v>38</v>
      </c>
      <c r="D378" t="s">
        <v>151</v>
      </c>
      <c r="E378" t="s">
        <v>185</v>
      </c>
      <c r="F378" t="s">
        <v>106</v>
      </c>
      <c r="G378" t="s">
        <v>111</v>
      </c>
      <c r="H378" t="str">
        <f t="shared" si="42"/>
        <v>residual capacity [GW]</v>
      </c>
      <c r="I378">
        <v>2030</v>
      </c>
      <c r="J378">
        <v>8.6</v>
      </c>
      <c r="L378" t="str">
        <f>Notes!$A$11</f>
        <v>J</v>
      </c>
    </row>
    <row r="379" spans="1:12" x14ac:dyDescent="0.45">
      <c r="A379" t="s">
        <v>149</v>
      </c>
      <c r="B379" t="s">
        <v>156</v>
      </c>
      <c r="C379" t="s">
        <v>38</v>
      </c>
      <c r="D379" t="s">
        <v>151</v>
      </c>
      <c r="E379" t="s">
        <v>185</v>
      </c>
      <c r="F379" t="s">
        <v>106</v>
      </c>
      <c r="G379" t="s">
        <v>111</v>
      </c>
      <c r="H379" t="str">
        <f t="shared" si="42"/>
        <v>residual capacity [GW]</v>
      </c>
      <c r="I379">
        <v>2045</v>
      </c>
      <c r="J379">
        <v>0</v>
      </c>
      <c r="L379" t="str">
        <f>Notes!$A$11</f>
        <v>J</v>
      </c>
    </row>
    <row r="380" spans="1:12" x14ac:dyDescent="0.45">
      <c r="A380" t="s">
        <v>149</v>
      </c>
      <c r="B380" t="s">
        <v>156</v>
      </c>
      <c r="C380" t="s">
        <v>38</v>
      </c>
      <c r="D380" t="s">
        <v>151</v>
      </c>
      <c r="E380" t="s">
        <v>185</v>
      </c>
      <c r="F380" t="s">
        <v>107</v>
      </c>
      <c r="G380" t="s">
        <v>111</v>
      </c>
      <c r="H380" t="str">
        <f t="shared" si="42"/>
        <v>max active capacity [GW]</v>
      </c>
      <c r="I380">
        <v>2016</v>
      </c>
      <c r="J380">
        <v>14.3</v>
      </c>
      <c r="K380" t="str">
        <f>References!$B$9</f>
        <v>[8]</v>
      </c>
    </row>
    <row r="381" spans="1:12" x14ac:dyDescent="0.45">
      <c r="A381" t="s">
        <v>149</v>
      </c>
      <c r="B381" t="s">
        <v>156</v>
      </c>
      <c r="C381" t="s">
        <v>38</v>
      </c>
      <c r="D381" t="s">
        <v>151</v>
      </c>
      <c r="E381" t="s">
        <v>20</v>
      </c>
      <c r="F381" t="s">
        <v>108</v>
      </c>
      <c r="H381" t="str">
        <f>F381&amp;" "&amp;G381</f>
        <v xml:space="preserve">technical availability </v>
      </c>
      <c r="J381">
        <v>0.92</v>
      </c>
      <c r="K381" t="str">
        <f>References!$B$11</f>
        <v>[10]</v>
      </c>
    </row>
    <row r="382" spans="1:12" x14ac:dyDescent="0.45">
      <c r="H382" t="str">
        <f>F382&amp;" "&amp;G382</f>
        <v xml:space="preserve"> </v>
      </c>
    </row>
    <row r="383" spans="1:12" x14ac:dyDescent="0.45">
      <c r="A383" t="s">
        <v>157</v>
      </c>
      <c r="B383" t="s">
        <v>158</v>
      </c>
      <c r="C383" t="s">
        <v>52</v>
      </c>
      <c r="D383" t="s">
        <v>159</v>
      </c>
      <c r="E383" t="s">
        <v>20</v>
      </c>
      <c r="F383" t="s">
        <v>27</v>
      </c>
      <c r="H383" t="str">
        <f t="shared" ref="H383:H406" si="43">F383&amp;" "&amp;G383</f>
        <v xml:space="preserve">efficiency </v>
      </c>
      <c r="J383">
        <v>1</v>
      </c>
      <c r="L383" t="str">
        <f>Notes!$A$27</f>
        <v>Z</v>
      </c>
    </row>
    <row r="384" spans="1:12" x14ac:dyDescent="0.45">
      <c r="A384" t="s">
        <v>157</v>
      </c>
      <c r="B384" t="s">
        <v>158</v>
      </c>
      <c r="C384" t="s">
        <v>52</v>
      </c>
      <c r="D384" t="s">
        <v>159</v>
      </c>
      <c r="E384" t="s">
        <v>20</v>
      </c>
      <c r="F384" t="s">
        <v>100</v>
      </c>
      <c r="G384" t="s">
        <v>104</v>
      </c>
      <c r="H384" t="str">
        <f t="shared" si="43"/>
        <v>technical lifetime a</v>
      </c>
      <c r="J384">
        <v>15</v>
      </c>
      <c r="K384" t="str">
        <f>References!$B$4</f>
        <v>[3]</v>
      </c>
    </row>
    <row r="385" spans="1:13" x14ac:dyDescent="0.45">
      <c r="A385" t="s">
        <v>157</v>
      </c>
      <c r="B385" t="s">
        <v>158</v>
      </c>
      <c r="C385" t="s">
        <v>52</v>
      </c>
      <c r="D385" t="s">
        <v>159</v>
      </c>
      <c r="E385" t="s">
        <v>20</v>
      </c>
      <c r="F385" t="s">
        <v>102</v>
      </c>
      <c r="G385" t="s">
        <v>103</v>
      </c>
      <c r="H385" t="str">
        <f>F385&amp;" "&amp;I385</f>
        <v>investment cost 2020</v>
      </c>
      <c r="I385">
        <v>2020</v>
      </c>
      <c r="J385">
        <v>15600</v>
      </c>
      <c r="K385" t="str">
        <f>References!$B$4</f>
        <v>[3]</v>
      </c>
      <c r="L385" t="str">
        <f>Notes!$A$21</f>
        <v>T</v>
      </c>
      <c r="M385" s="45"/>
    </row>
    <row r="386" spans="1:13" x14ac:dyDescent="0.45">
      <c r="A386" t="s">
        <v>157</v>
      </c>
      <c r="B386" t="s">
        <v>158</v>
      </c>
      <c r="C386" t="s">
        <v>52</v>
      </c>
      <c r="D386" t="s">
        <v>159</v>
      </c>
      <c r="E386" t="s">
        <v>20</v>
      </c>
      <c r="F386" t="s">
        <v>102</v>
      </c>
      <c r="G386" t="s">
        <v>103</v>
      </c>
      <c r="H386" t="str">
        <f>F386&amp;" "&amp;I386</f>
        <v>investment cost 2030</v>
      </c>
      <c r="I386">
        <v>2030</v>
      </c>
      <c r="J386">
        <v>10940</v>
      </c>
      <c r="K386" t="str">
        <f>References!$B$4</f>
        <v>[3]</v>
      </c>
      <c r="L386" t="str">
        <f>Notes!$A$14</f>
        <v>M</v>
      </c>
      <c r="M386" s="45"/>
    </row>
    <row r="387" spans="1:13" x14ac:dyDescent="0.45">
      <c r="A387" t="s">
        <v>157</v>
      </c>
      <c r="B387" t="s">
        <v>158</v>
      </c>
      <c r="C387" t="s">
        <v>52</v>
      </c>
      <c r="D387" t="s">
        <v>159</v>
      </c>
      <c r="E387" t="s">
        <v>20</v>
      </c>
      <c r="F387" t="s">
        <v>102</v>
      </c>
      <c r="G387" t="s">
        <v>103</v>
      </c>
      <c r="H387" t="str">
        <f>F387&amp;" "&amp;I387</f>
        <v>investment cost 2050</v>
      </c>
      <c r="I387">
        <v>2050</v>
      </c>
      <c r="J387">
        <v>3950</v>
      </c>
      <c r="M387" s="45"/>
    </row>
    <row r="388" spans="1:13" x14ac:dyDescent="0.45">
      <c r="A388" t="s">
        <v>157</v>
      </c>
      <c r="B388" t="s">
        <v>158</v>
      </c>
      <c r="C388" t="s">
        <v>52</v>
      </c>
      <c r="D388" t="s">
        <v>159</v>
      </c>
      <c r="E388" t="s">
        <v>20</v>
      </c>
      <c r="F388" t="s">
        <v>107</v>
      </c>
      <c r="G388" t="s">
        <v>111</v>
      </c>
      <c r="H388" t="str">
        <f t="shared" si="43"/>
        <v>max active capacity [GW]</v>
      </c>
      <c r="I388">
        <v>2016</v>
      </c>
      <c r="J388">
        <v>0</v>
      </c>
    </row>
    <row r="389" spans="1:13" x14ac:dyDescent="0.45">
      <c r="A389" t="s">
        <v>157</v>
      </c>
      <c r="B389" t="s">
        <v>158</v>
      </c>
      <c r="C389" t="s">
        <v>52</v>
      </c>
      <c r="D389" t="s">
        <v>159</v>
      </c>
      <c r="E389" t="s">
        <v>20</v>
      </c>
      <c r="F389" t="s">
        <v>53</v>
      </c>
      <c r="H389" t="str">
        <f t="shared" si="43"/>
        <v xml:space="preserve">Output Temporal Distribution Name </v>
      </c>
      <c r="L389" t="s">
        <v>62</v>
      </c>
    </row>
    <row r="390" spans="1:13" x14ac:dyDescent="0.45">
      <c r="H390" t="str">
        <f>F390&amp;" "&amp;G390</f>
        <v xml:space="preserve"> </v>
      </c>
    </row>
    <row r="391" spans="1:13" x14ac:dyDescent="0.45">
      <c r="A391" t="s">
        <v>157</v>
      </c>
      <c r="B391" t="s">
        <v>171</v>
      </c>
      <c r="C391" t="s">
        <v>50</v>
      </c>
      <c r="D391" t="s">
        <v>159</v>
      </c>
      <c r="E391" t="s">
        <v>20</v>
      </c>
      <c r="F391" t="s">
        <v>27</v>
      </c>
      <c r="H391" t="str">
        <f t="shared" ref="H391:H392" si="44">F391&amp;" "&amp;G391</f>
        <v xml:space="preserve">efficiency </v>
      </c>
      <c r="J391">
        <v>0.36</v>
      </c>
      <c r="K391" t="str">
        <f>References!$B$19</f>
        <v>[18]</v>
      </c>
      <c r="L391" t="str">
        <f>Notes!$A$27</f>
        <v>Z</v>
      </c>
    </row>
    <row r="392" spans="1:13" x14ac:dyDescent="0.45">
      <c r="A392" t="s">
        <v>157</v>
      </c>
      <c r="B392" t="s">
        <v>171</v>
      </c>
      <c r="C392" t="s">
        <v>50</v>
      </c>
      <c r="D392" t="s">
        <v>159</v>
      </c>
      <c r="E392" t="s">
        <v>20</v>
      </c>
      <c r="F392" t="s">
        <v>100</v>
      </c>
      <c r="G392" t="s">
        <v>104</v>
      </c>
      <c r="H392" t="str">
        <f t="shared" si="44"/>
        <v>technical lifetime a</v>
      </c>
      <c r="J392">
        <v>15</v>
      </c>
      <c r="K392" t="str">
        <f>References!$B$4</f>
        <v>[3]</v>
      </c>
    </row>
    <row r="393" spans="1:13" x14ac:dyDescent="0.45">
      <c r="A393" t="s">
        <v>157</v>
      </c>
      <c r="B393" t="s">
        <v>171</v>
      </c>
      <c r="C393" t="s">
        <v>50</v>
      </c>
      <c r="D393" t="s">
        <v>159</v>
      </c>
      <c r="E393" t="s">
        <v>20</v>
      </c>
      <c r="F393" t="s">
        <v>102</v>
      </c>
      <c r="G393" t="s">
        <v>103</v>
      </c>
      <c r="H393" t="str">
        <f>F393&amp;" "&amp;I393</f>
        <v>investment cost 2020</v>
      </c>
      <c r="I393">
        <v>2020</v>
      </c>
      <c r="J393">
        <v>1000</v>
      </c>
      <c r="K393" t="str">
        <f>References!$B$4</f>
        <v>[3]</v>
      </c>
      <c r="L393" t="str">
        <f>Notes!$A$21</f>
        <v>T</v>
      </c>
      <c r="M393" s="45"/>
    </row>
    <row r="394" spans="1:13" x14ac:dyDescent="0.45">
      <c r="A394" t="s">
        <v>157</v>
      </c>
      <c r="B394" t="s">
        <v>171</v>
      </c>
      <c r="C394" t="s">
        <v>50</v>
      </c>
      <c r="D394" t="s">
        <v>159</v>
      </c>
      <c r="E394" t="s">
        <v>20</v>
      </c>
      <c r="F394" t="s">
        <v>102</v>
      </c>
      <c r="G394" t="s">
        <v>103</v>
      </c>
      <c r="H394" t="str">
        <f>F394&amp;" "&amp;I394</f>
        <v>investment cost 2030</v>
      </c>
      <c r="I394">
        <v>2030</v>
      </c>
      <c r="J394">
        <v>1000</v>
      </c>
      <c r="K394" t="str">
        <f>References!$B$4</f>
        <v>[3]</v>
      </c>
      <c r="L394" t="str">
        <f>Notes!$A$21</f>
        <v>T</v>
      </c>
      <c r="M394" s="45"/>
    </row>
    <row r="395" spans="1:13" x14ac:dyDescent="0.45">
      <c r="A395" t="s">
        <v>157</v>
      </c>
      <c r="B395" t="s">
        <v>171</v>
      </c>
      <c r="C395" t="s">
        <v>50</v>
      </c>
      <c r="D395" t="s">
        <v>159</v>
      </c>
      <c r="E395" t="s">
        <v>20</v>
      </c>
      <c r="F395" t="s">
        <v>102</v>
      </c>
      <c r="G395" t="s">
        <v>103</v>
      </c>
      <c r="H395" t="str">
        <f>F395&amp;" "&amp;I395</f>
        <v>investment cost 2050</v>
      </c>
      <c r="I395">
        <v>2050</v>
      </c>
      <c r="J395">
        <v>1000</v>
      </c>
      <c r="K395" t="str">
        <f>References!$B$4</f>
        <v>[3]</v>
      </c>
      <c r="L395" t="str">
        <f>Notes!$A$21</f>
        <v>T</v>
      </c>
      <c r="M395" s="45"/>
    </row>
    <row r="396" spans="1:13" x14ac:dyDescent="0.45">
      <c r="A396" t="s">
        <v>157</v>
      </c>
      <c r="B396" t="s">
        <v>171</v>
      </c>
      <c r="C396" t="s">
        <v>50</v>
      </c>
      <c r="D396" t="s">
        <v>159</v>
      </c>
      <c r="E396" t="s">
        <v>20</v>
      </c>
      <c r="F396" t="s">
        <v>106</v>
      </c>
      <c r="G396" t="s">
        <v>111</v>
      </c>
      <c r="H396" t="str">
        <f t="shared" ref="H396" si="45">F396&amp;" "&amp;G396</f>
        <v>residual capacity [GW]</v>
      </c>
      <c r="I396">
        <v>2016</v>
      </c>
      <c r="J396">
        <v>28</v>
      </c>
      <c r="K396" t="str">
        <f>References!$B$2</f>
        <v>[1]</v>
      </c>
      <c r="L396" t="str">
        <f>Notes!$A$22</f>
        <v>U</v>
      </c>
    </row>
    <row r="397" spans="1:13" x14ac:dyDescent="0.45">
      <c r="A397" t="s">
        <v>157</v>
      </c>
      <c r="B397" t="s">
        <v>171</v>
      </c>
      <c r="C397" t="s">
        <v>50</v>
      </c>
      <c r="D397" t="s">
        <v>159</v>
      </c>
      <c r="E397" t="s">
        <v>20</v>
      </c>
      <c r="F397" t="s">
        <v>106</v>
      </c>
      <c r="G397" t="s">
        <v>111</v>
      </c>
      <c r="H397" t="str">
        <f t="shared" ref="H397:H398" si="46">F397&amp;" "&amp;G397</f>
        <v>residual capacity [GW]</v>
      </c>
      <c r="I397">
        <v>2030</v>
      </c>
      <c r="J397">
        <v>0</v>
      </c>
      <c r="L397" t="str">
        <f>Notes!$A$22</f>
        <v>U</v>
      </c>
    </row>
    <row r="398" spans="1:13" x14ac:dyDescent="0.45">
      <c r="A398" t="s">
        <v>157</v>
      </c>
      <c r="B398" t="s">
        <v>171</v>
      </c>
      <c r="C398" t="s">
        <v>50</v>
      </c>
      <c r="D398" t="s">
        <v>159</v>
      </c>
      <c r="E398" t="s">
        <v>20</v>
      </c>
      <c r="F398" t="s">
        <v>53</v>
      </c>
      <c r="H398" t="str">
        <f t="shared" si="46"/>
        <v xml:space="preserve">Output Temporal Distribution Name </v>
      </c>
      <c r="L398" t="s">
        <v>62</v>
      </c>
    </row>
    <row r="399" spans="1:13" x14ac:dyDescent="0.45">
      <c r="H399" t="str">
        <f>F399&amp;" "&amp;G399</f>
        <v xml:space="preserve"> </v>
      </c>
    </row>
    <row r="400" spans="1:13" x14ac:dyDescent="0.45">
      <c r="A400" t="s">
        <v>172</v>
      </c>
      <c r="B400" t="s">
        <v>173</v>
      </c>
      <c r="C400" t="s">
        <v>52</v>
      </c>
      <c r="D400" t="s">
        <v>38</v>
      </c>
      <c r="E400" t="s">
        <v>20</v>
      </c>
      <c r="F400" t="s">
        <v>100</v>
      </c>
      <c r="G400" t="s">
        <v>104</v>
      </c>
      <c r="H400" t="str">
        <f t="shared" si="43"/>
        <v>technical lifetime a</v>
      </c>
      <c r="J400">
        <v>20</v>
      </c>
    </row>
    <row r="401" spans="1:12" x14ac:dyDescent="0.45">
      <c r="A401" t="s">
        <v>172</v>
      </c>
      <c r="B401" t="s">
        <v>173</v>
      </c>
      <c r="C401" t="s">
        <v>52</v>
      </c>
      <c r="D401" t="s">
        <v>38</v>
      </c>
      <c r="E401" t="s">
        <v>20</v>
      </c>
      <c r="F401" t="s">
        <v>27</v>
      </c>
      <c r="H401" t="str">
        <f t="shared" si="43"/>
        <v xml:space="preserve">efficiency </v>
      </c>
      <c r="J401">
        <v>0.56000000000000005</v>
      </c>
      <c r="L401" t="str">
        <f>Notes!$A$23</f>
        <v>V</v>
      </c>
    </row>
    <row r="402" spans="1:12" x14ac:dyDescent="0.45">
      <c r="A402" t="s">
        <v>172</v>
      </c>
      <c r="B402" t="s">
        <v>173</v>
      </c>
      <c r="C402" t="s">
        <v>52</v>
      </c>
      <c r="D402" t="s">
        <v>38</v>
      </c>
      <c r="E402" t="s">
        <v>20</v>
      </c>
      <c r="F402" t="s">
        <v>102</v>
      </c>
      <c r="G402" t="s">
        <v>103</v>
      </c>
      <c r="H402" t="str">
        <f t="shared" si="43"/>
        <v>investment cost [EUR/kW]</v>
      </c>
      <c r="I402">
        <v>2020</v>
      </c>
      <c r="J402">
        <v>2060</v>
      </c>
      <c r="K402" t="str">
        <f>References!$B$18</f>
        <v>[17]</v>
      </c>
      <c r="L402" t="str">
        <f>Notes!$A$23</f>
        <v>V</v>
      </c>
    </row>
    <row r="403" spans="1:12" x14ac:dyDescent="0.45">
      <c r="A403" t="s">
        <v>172</v>
      </c>
      <c r="B403" t="s">
        <v>173</v>
      </c>
      <c r="C403" t="s">
        <v>52</v>
      </c>
      <c r="D403" t="s">
        <v>38</v>
      </c>
      <c r="E403" t="s">
        <v>20</v>
      </c>
      <c r="F403" t="s">
        <v>102</v>
      </c>
      <c r="G403" t="s">
        <v>103</v>
      </c>
      <c r="H403" t="str">
        <f t="shared" si="43"/>
        <v>investment cost [EUR/kW]</v>
      </c>
      <c r="I403">
        <v>2030</v>
      </c>
      <c r="J403">
        <v>1806</v>
      </c>
      <c r="K403" t="str">
        <f>References!$B$18</f>
        <v>[17]</v>
      </c>
      <c r="L403" t="str">
        <f>Notes!$A$14&amp;","&amp;Notes!$A$23</f>
        <v>M,V</v>
      </c>
    </row>
    <row r="404" spans="1:12" x14ac:dyDescent="0.45">
      <c r="A404" t="s">
        <v>172</v>
      </c>
      <c r="B404" t="s">
        <v>173</v>
      </c>
      <c r="C404" t="s">
        <v>52</v>
      </c>
      <c r="D404" t="s">
        <v>38</v>
      </c>
      <c r="E404" t="s">
        <v>20</v>
      </c>
      <c r="F404" t="s">
        <v>102</v>
      </c>
      <c r="G404" t="s">
        <v>103</v>
      </c>
      <c r="H404" t="str">
        <f t="shared" si="43"/>
        <v>investment cost [EUR/kW]</v>
      </c>
      <c r="I404">
        <v>2050</v>
      </c>
      <c r="J404">
        <v>1300</v>
      </c>
      <c r="K404" t="str">
        <f>References!$B$18</f>
        <v>[17]</v>
      </c>
      <c r="L404" t="str">
        <f>Notes!$A$23</f>
        <v>V</v>
      </c>
    </row>
    <row r="405" spans="1:12" x14ac:dyDescent="0.45">
      <c r="A405" t="s">
        <v>172</v>
      </c>
      <c r="B405" t="s">
        <v>173</v>
      </c>
      <c r="C405" t="s">
        <v>52</v>
      </c>
      <c r="D405" t="s">
        <v>38</v>
      </c>
      <c r="E405" t="s">
        <v>20</v>
      </c>
      <c r="F405" t="s">
        <v>101</v>
      </c>
      <c r="G405" t="s">
        <v>105</v>
      </c>
      <c r="H405" t="str">
        <f t="shared" si="43"/>
        <v>fixed operation cost [EUR/kWa]</v>
      </c>
      <c r="J405">
        <v>50</v>
      </c>
    </row>
    <row r="406" spans="1:12" x14ac:dyDescent="0.45">
      <c r="A406" t="s">
        <v>172</v>
      </c>
      <c r="B406" t="s">
        <v>173</v>
      </c>
      <c r="C406" t="s">
        <v>52</v>
      </c>
      <c r="D406" t="s">
        <v>38</v>
      </c>
      <c r="E406" t="s">
        <v>185</v>
      </c>
      <c r="F406" t="s">
        <v>107</v>
      </c>
      <c r="G406" t="s">
        <v>111</v>
      </c>
      <c r="H406" t="str">
        <f t="shared" si="43"/>
        <v>max active capacity [GW]</v>
      </c>
      <c r="I406">
        <v>2016</v>
      </c>
      <c r="J406">
        <v>0</v>
      </c>
    </row>
    <row r="407" spans="1:12" x14ac:dyDescent="0.45">
      <c r="H407" t="str">
        <f>F407&amp;" "&amp;G407</f>
        <v xml:space="preserve"> </v>
      </c>
    </row>
    <row r="408" spans="1:12" x14ac:dyDescent="0.45">
      <c r="A408" t="s">
        <v>172</v>
      </c>
      <c r="B408" t="s">
        <v>174</v>
      </c>
      <c r="C408" t="s">
        <v>52</v>
      </c>
      <c r="D408" t="s">
        <v>50</v>
      </c>
      <c r="E408" t="s">
        <v>20</v>
      </c>
      <c r="F408" t="s">
        <v>100</v>
      </c>
      <c r="G408" t="s">
        <v>104</v>
      </c>
      <c r="H408" t="str">
        <f t="shared" ref="H408:H414" si="47">F408&amp;" "&amp;G408</f>
        <v>technical lifetime a</v>
      </c>
      <c r="J408">
        <v>20</v>
      </c>
    </row>
    <row r="409" spans="1:12" x14ac:dyDescent="0.45">
      <c r="A409" t="s">
        <v>172</v>
      </c>
      <c r="B409" t="s">
        <v>174</v>
      </c>
      <c r="C409" t="s">
        <v>52</v>
      </c>
      <c r="D409" t="s">
        <v>50</v>
      </c>
      <c r="E409" t="s">
        <v>20</v>
      </c>
      <c r="F409" t="s">
        <v>27</v>
      </c>
      <c r="H409" t="str">
        <f t="shared" si="47"/>
        <v xml:space="preserve">efficiency </v>
      </c>
      <c r="J409">
        <v>0.56000000000000005</v>
      </c>
      <c r="L409" t="str">
        <f>Notes!$A$23</f>
        <v>V</v>
      </c>
    </row>
    <row r="410" spans="1:12" x14ac:dyDescent="0.45">
      <c r="A410" t="s">
        <v>172</v>
      </c>
      <c r="B410" t="s">
        <v>174</v>
      </c>
      <c r="C410" t="s">
        <v>52</v>
      </c>
      <c r="D410" t="s">
        <v>50</v>
      </c>
      <c r="E410" t="s">
        <v>20</v>
      </c>
      <c r="F410" t="s">
        <v>102</v>
      </c>
      <c r="G410" t="s">
        <v>103</v>
      </c>
      <c r="H410" t="str">
        <f t="shared" si="47"/>
        <v>investment cost [EUR/kW]</v>
      </c>
      <c r="I410">
        <v>2020</v>
      </c>
      <c r="J410">
        <v>2100</v>
      </c>
      <c r="K410" t="str">
        <f>References!$B$18</f>
        <v>[17]</v>
      </c>
      <c r="L410" t="str">
        <f>Notes!$A$23</f>
        <v>V</v>
      </c>
    </row>
    <row r="411" spans="1:12" x14ac:dyDescent="0.45">
      <c r="A411" t="s">
        <v>172</v>
      </c>
      <c r="B411" t="s">
        <v>174</v>
      </c>
      <c r="C411" t="s">
        <v>52</v>
      </c>
      <c r="D411" t="s">
        <v>50</v>
      </c>
      <c r="E411" t="s">
        <v>20</v>
      </c>
      <c r="F411" t="s">
        <v>102</v>
      </c>
      <c r="G411" t="s">
        <v>103</v>
      </c>
      <c r="H411" t="str">
        <f t="shared" si="47"/>
        <v>investment cost [EUR/kW]</v>
      </c>
      <c r="I411">
        <v>2030</v>
      </c>
      <c r="J411">
        <v>1806</v>
      </c>
      <c r="K411" t="str">
        <f>References!$B$18</f>
        <v>[17]</v>
      </c>
      <c r="L411" t="str">
        <f>Notes!$A$14&amp;","&amp;Notes!$A$23</f>
        <v>M,V</v>
      </c>
    </row>
    <row r="412" spans="1:12" x14ac:dyDescent="0.45">
      <c r="A412" t="s">
        <v>172</v>
      </c>
      <c r="B412" t="s">
        <v>174</v>
      </c>
      <c r="C412" t="s">
        <v>52</v>
      </c>
      <c r="D412" t="s">
        <v>50</v>
      </c>
      <c r="E412" t="s">
        <v>20</v>
      </c>
      <c r="F412" t="s">
        <v>102</v>
      </c>
      <c r="G412" t="s">
        <v>103</v>
      </c>
      <c r="H412" t="str">
        <f t="shared" si="47"/>
        <v>investment cost [EUR/kW]</v>
      </c>
      <c r="I412">
        <v>2050</v>
      </c>
      <c r="J412">
        <v>1300</v>
      </c>
      <c r="K412" t="str">
        <f>References!$B$18</f>
        <v>[17]</v>
      </c>
      <c r="L412" t="str">
        <f>Notes!$A$23</f>
        <v>V</v>
      </c>
    </row>
    <row r="413" spans="1:12" x14ac:dyDescent="0.45">
      <c r="A413" t="s">
        <v>172</v>
      </c>
      <c r="B413" t="s">
        <v>174</v>
      </c>
      <c r="C413" t="s">
        <v>52</v>
      </c>
      <c r="D413" t="s">
        <v>50</v>
      </c>
      <c r="E413" t="s">
        <v>20</v>
      </c>
      <c r="F413" t="s">
        <v>101</v>
      </c>
      <c r="G413" t="s">
        <v>105</v>
      </c>
      <c r="H413" t="str">
        <f t="shared" si="47"/>
        <v>fixed operation cost [EUR/kWa]</v>
      </c>
      <c r="J413">
        <v>50</v>
      </c>
    </row>
    <row r="414" spans="1:12" x14ac:dyDescent="0.45">
      <c r="A414" t="s">
        <v>172</v>
      </c>
      <c r="B414" t="s">
        <v>174</v>
      </c>
      <c r="C414" t="s">
        <v>52</v>
      </c>
      <c r="D414" t="s">
        <v>50</v>
      </c>
      <c r="E414" t="s">
        <v>185</v>
      </c>
      <c r="F414" t="s">
        <v>107</v>
      </c>
      <c r="G414" t="s">
        <v>111</v>
      </c>
      <c r="H414" t="str">
        <f t="shared" si="47"/>
        <v>max active capacity [GW]</v>
      </c>
      <c r="I414">
        <v>2016</v>
      </c>
      <c r="J414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37E-8D47-4B79-AD91-D0708B6B2B7D}">
  <dimension ref="A1:B28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baseColWidth="10" defaultRowHeight="14.25" x14ac:dyDescent="0.45"/>
  <cols>
    <col min="1" max="1" width="4.59765625" style="49" customWidth="1"/>
    <col min="2" max="2" width="104.19921875" style="2" bestFit="1" customWidth="1"/>
  </cols>
  <sheetData>
    <row r="1" spans="1:2" x14ac:dyDescent="0.45">
      <c r="A1" s="48" t="s">
        <v>0</v>
      </c>
      <c r="B1" s="1" t="s">
        <v>12</v>
      </c>
    </row>
    <row r="2" spans="1:2" x14ac:dyDescent="0.45">
      <c r="A2" s="49" t="s">
        <v>13</v>
      </c>
      <c r="B2" s="12" t="s">
        <v>189</v>
      </c>
    </row>
    <row r="3" spans="1:2" x14ac:dyDescent="0.45">
      <c r="A3" s="49" t="s">
        <v>14</v>
      </c>
      <c r="B3" s="4" t="s">
        <v>190</v>
      </c>
    </row>
    <row r="4" spans="1:2" x14ac:dyDescent="0.45">
      <c r="A4" s="49" t="s">
        <v>15</v>
      </c>
      <c r="B4" s="13" t="s">
        <v>188</v>
      </c>
    </row>
    <row r="5" spans="1:2" x14ac:dyDescent="0.45">
      <c r="A5" s="49" t="s">
        <v>16</v>
      </c>
      <c r="B5" s="13" t="s">
        <v>194</v>
      </c>
    </row>
    <row r="6" spans="1:2" x14ac:dyDescent="0.45">
      <c r="A6" s="49" t="s">
        <v>55</v>
      </c>
      <c r="B6" s="19" t="str">
        <f>"Total Production"&amp;References!B3&amp;" - Power to X = Electricity demand (strommix)"&amp;References!$B$2&amp;" + losses + own consumption - PtX "</f>
        <v xml:space="preserve">Total Production[2] - Power to X = Electricity demand (strommix)[1] + losses + own consumption - PtX </v>
      </c>
    </row>
    <row r="7" spans="1:2" x14ac:dyDescent="0.45">
      <c r="A7" s="49" t="s">
        <v>94</v>
      </c>
      <c r="B7" s="8" t="s">
        <v>140</v>
      </c>
    </row>
    <row r="8" spans="1:2" x14ac:dyDescent="0.45">
      <c r="A8" s="49" t="s">
        <v>109</v>
      </c>
      <c r="B8" s="8" t="s">
        <v>95</v>
      </c>
    </row>
    <row r="9" spans="1:2" x14ac:dyDescent="0.45">
      <c r="A9" s="49" t="s">
        <v>115</v>
      </c>
      <c r="B9" s="8" t="s">
        <v>114</v>
      </c>
    </row>
    <row r="10" spans="1:2" x14ac:dyDescent="0.45">
      <c r="A10" s="49" t="s">
        <v>116</v>
      </c>
      <c r="B10" t="str">
        <f>"Total installed capacity "&amp;References!$B$2&amp;" - CHP installed capacity "&amp;References!$B$9</f>
        <v>Total installed capacity [1] - CHP installed capacity [8]</v>
      </c>
    </row>
    <row r="11" spans="1:2" x14ac:dyDescent="0.45">
      <c r="A11" s="49" t="s">
        <v>120</v>
      </c>
      <c r="B11" s="42" t="s">
        <v>211</v>
      </c>
    </row>
    <row r="12" spans="1:2" x14ac:dyDescent="0.45">
      <c r="A12" s="49" t="s">
        <v>121</v>
      </c>
      <c r="B12" t="s">
        <v>118</v>
      </c>
    </row>
    <row r="13" spans="1:2" x14ac:dyDescent="0.45">
      <c r="A13" s="49" t="s">
        <v>122</v>
      </c>
      <c r="B13" t="s">
        <v>128</v>
      </c>
    </row>
    <row r="14" spans="1:2" x14ac:dyDescent="0.45">
      <c r="A14" s="49" t="s">
        <v>123</v>
      </c>
      <c r="B14" t="s">
        <v>205</v>
      </c>
    </row>
    <row r="15" spans="1:2" x14ac:dyDescent="0.45">
      <c r="A15" s="49" t="s">
        <v>124</v>
      </c>
      <c r="B15" s="42" t="s">
        <v>129</v>
      </c>
    </row>
    <row r="16" spans="1:2" x14ac:dyDescent="0.45">
      <c r="A16" s="49" t="s">
        <v>125</v>
      </c>
      <c r="B16" s="43" t="s">
        <v>208</v>
      </c>
    </row>
    <row r="17" spans="1:2" x14ac:dyDescent="0.45">
      <c r="A17" s="49" t="s">
        <v>126</v>
      </c>
      <c r="B17" s="43" t="s">
        <v>212</v>
      </c>
    </row>
    <row r="18" spans="1:2" x14ac:dyDescent="0.45">
      <c r="A18" s="49" t="s">
        <v>127</v>
      </c>
      <c r="B18" s="44" t="s">
        <v>206</v>
      </c>
    </row>
    <row r="19" spans="1:2" x14ac:dyDescent="0.45">
      <c r="A19" s="49" t="s">
        <v>162</v>
      </c>
      <c r="B19" s="5" t="s">
        <v>209</v>
      </c>
    </row>
    <row r="20" spans="1:2" x14ac:dyDescent="0.45">
      <c r="A20" s="49" t="s">
        <v>163</v>
      </c>
      <c r="B20" t="s">
        <v>152</v>
      </c>
    </row>
    <row r="21" spans="1:2" x14ac:dyDescent="0.45">
      <c r="A21" s="49" t="s">
        <v>164</v>
      </c>
      <c r="B21" s="7" t="s">
        <v>160</v>
      </c>
    </row>
    <row r="22" spans="1:2" x14ac:dyDescent="0.45">
      <c r="A22" s="49" t="s">
        <v>165</v>
      </c>
      <c r="B22" s="2" t="s">
        <v>161</v>
      </c>
    </row>
    <row r="23" spans="1:2" x14ac:dyDescent="0.45">
      <c r="A23" s="49" t="s">
        <v>166</v>
      </c>
      <c r="B23" s="2" t="s">
        <v>215</v>
      </c>
    </row>
    <row r="24" spans="1:2" x14ac:dyDescent="0.45">
      <c r="A24" s="49" t="s">
        <v>167</v>
      </c>
      <c r="B24" s="2" t="s">
        <v>197</v>
      </c>
    </row>
    <row r="25" spans="1:2" x14ac:dyDescent="0.45">
      <c r="A25" s="49" t="s">
        <v>168</v>
      </c>
      <c r="B25" s="2" t="s">
        <v>202</v>
      </c>
    </row>
    <row r="26" spans="1:2" x14ac:dyDescent="0.45">
      <c r="A26" s="49" t="s">
        <v>169</v>
      </c>
      <c r="B26" s="2" t="str">
        <f>"Estimated from the demand peak and multiplied it by the respective share of installed units from "&amp; References!$B$10</f>
        <v>Estimated from the demand peak and multiplied it by the respective share of installed units from [9]</v>
      </c>
    </row>
    <row r="27" spans="1:2" x14ac:dyDescent="0.45">
      <c r="A27" s="49" t="s">
        <v>170</v>
      </c>
      <c r="B27" s="2" t="str">
        <f>"Calculated based on the mean energy consumption per kilometer relative to BEVs "&amp;References!$B$19&amp;". We assume BEVs efficiency of 1. "</f>
        <v xml:space="preserve">Calculated based on the mean energy consumption per kilometer relative to BEVs [18]. We assume BEVs efficiency of 1. </v>
      </c>
    </row>
    <row r="28" spans="1:2" x14ac:dyDescent="0.45">
      <c r="A28" s="49" t="s">
        <v>214</v>
      </c>
      <c r="B28" s="2" t="str">
        <f>"Calculated as the total demand "&amp;References!$B$2&amp; " dived by the total supply. Where the supply is the fuel comsuntion"&amp;References!$B$2&amp;" , multiplied by the efficiency rates assumed in the model. "</f>
        <v xml:space="preserve">Calculated as the total demand [1] dived by the total supply. Where the supply is the fuel comsuntion[1] , multiplied by the efficiency rates assumed in the model.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7F6-0F17-4A43-8F29-76D579C5A5D9}">
  <dimension ref="A1:C19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11.53125" defaultRowHeight="14.25" x14ac:dyDescent="0.45"/>
  <cols>
    <col min="1" max="1" width="3.796875" style="2" hidden="1" customWidth="1"/>
    <col min="2" max="2" width="5.06640625" style="49" customWidth="1"/>
    <col min="3" max="3" width="152.796875" style="2" bestFit="1" customWidth="1"/>
    <col min="4" max="7" width="11.53125" style="2"/>
    <col min="8" max="8" width="8.46484375" style="2" bestFit="1" customWidth="1"/>
    <col min="9" max="16384" width="11.53125" style="2"/>
  </cols>
  <sheetData>
    <row r="1" spans="1:3" x14ac:dyDescent="0.45">
      <c r="A1" s="1" t="s">
        <v>0</v>
      </c>
      <c r="B1" s="48"/>
      <c r="C1" s="1" t="s">
        <v>220</v>
      </c>
    </row>
    <row r="2" spans="1:3" x14ac:dyDescent="0.45">
      <c r="A2" s="2">
        <v>1</v>
      </c>
      <c r="B2" s="49" t="str">
        <f>"["&amp;TEXT(A2, "#")&amp;"]"</f>
        <v>[1]</v>
      </c>
      <c r="C2" s="3" t="s">
        <v>218</v>
      </c>
    </row>
    <row r="3" spans="1:3" x14ac:dyDescent="0.45">
      <c r="A3" s="2">
        <f t="shared" ref="A3:A19" si="0">A2+1</f>
        <v>2</v>
      </c>
      <c r="B3" s="49" t="str">
        <f>"["&amp;TEXT(A3, "#")&amp;"]"</f>
        <v>[2]</v>
      </c>
      <c r="C3" s="4" t="s">
        <v>177</v>
      </c>
    </row>
    <row r="4" spans="1:3" x14ac:dyDescent="0.45">
      <c r="A4" s="2">
        <f t="shared" si="0"/>
        <v>3</v>
      </c>
      <c r="B4" s="49" t="str">
        <f>"["&amp;TEXT(A4, "#")&amp;"]"</f>
        <v>[3]</v>
      </c>
      <c r="C4" s="5" t="s">
        <v>176</v>
      </c>
    </row>
    <row r="5" spans="1:3" x14ac:dyDescent="0.45">
      <c r="A5" s="2">
        <f t="shared" si="0"/>
        <v>4</v>
      </c>
      <c r="B5" s="49" t="str">
        <f t="shared" ref="B5:B19" si="1">"["&amp;TEXT(A5, "#")&amp;"]"</f>
        <v>[4]</v>
      </c>
      <c r="C5" s="5" t="s">
        <v>193</v>
      </c>
    </row>
    <row r="6" spans="1:3" x14ac:dyDescent="0.45">
      <c r="A6" s="2">
        <f t="shared" si="0"/>
        <v>5</v>
      </c>
      <c r="B6" s="49" t="str">
        <f t="shared" si="1"/>
        <v>[5]</v>
      </c>
      <c r="C6" s="5" t="s">
        <v>192</v>
      </c>
    </row>
    <row r="7" spans="1:3" x14ac:dyDescent="0.45">
      <c r="A7" s="2">
        <f t="shared" si="0"/>
        <v>6</v>
      </c>
      <c r="B7" s="49" t="str">
        <f t="shared" si="1"/>
        <v>[6]</v>
      </c>
      <c r="C7" s="5" t="s">
        <v>183</v>
      </c>
    </row>
    <row r="8" spans="1:3" x14ac:dyDescent="0.45">
      <c r="A8" s="2">
        <f t="shared" si="0"/>
        <v>7</v>
      </c>
      <c r="B8" s="49" t="str">
        <f t="shared" si="1"/>
        <v>[7]</v>
      </c>
      <c r="C8" s="5" t="s">
        <v>216</v>
      </c>
    </row>
    <row r="9" spans="1:3" ht="42.75" x14ac:dyDescent="0.45">
      <c r="A9" s="2">
        <f t="shared" si="0"/>
        <v>8</v>
      </c>
      <c r="B9" s="49" t="str">
        <f t="shared" si="1"/>
        <v>[8]</v>
      </c>
      <c r="C9" s="46" t="s">
        <v>179</v>
      </c>
    </row>
    <row r="10" spans="1:3" x14ac:dyDescent="0.45">
      <c r="A10" s="2">
        <f t="shared" si="0"/>
        <v>9</v>
      </c>
      <c r="B10" s="49" t="str">
        <f t="shared" si="1"/>
        <v>[9]</v>
      </c>
      <c r="C10" s="5" t="s">
        <v>180</v>
      </c>
    </row>
    <row r="11" spans="1:3" ht="28.5" x14ac:dyDescent="0.45">
      <c r="A11" s="2">
        <f t="shared" si="0"/>
        <v>10</v>
      </c>
      <c r="B11" s="49" t="str">
        <f t="shared" si="1"/>
        <v>[10]</v>
      </c>
      <c r="C11" s="47" t="s">
        <v>219</v>
      </c>
    </row>
    <row r="12" spans="1:3" x14ac:dyDescent="0.45">
      <c r="A12" s="2">
        <f t="shared" si="0"/>
        <v>11</v>
      </c>
      <c r="B12" s="49" t="str">
        <f t="shared" si="1"/>
        <v>[11]</v>
      </c>
      <c r="C12" s="6" t="s">
        <v>178</v>
      </c>
    </row>
    <row r="13" spans="1:3" x14ac:dyDescent="0.45">
      <c r="A13" s="2">
        <f t="shared" si="0"/>
        <v>12</v>
      </c>
      <c r="B13" s="49" t="str">
        <f t="shared" si="1"/>
        <v>[12]</v>
      </c>
      <c r="C13" s="6" t="s">
        <v>2</v>
      </c>
    </row>
    <row r="14" spans="1:3" x14ac:dyDescent="0.45">
      <c r="A14" s="2">
        <f t="shared" si="0"/>
        <v>13</v>
      </c>
      <c r="B14" s="49" t="str">
        <f t="shared" si="1"/>
        <v>[13]</v>
      </c>
      <c r="C14" s="5" t="s">
        <v>217</v>
      </c>
    </row>
    <row r="15" spans="1:3" x14ac:dyDescent="0.45">
      <c r="A15" s="2">
        <f t="shared" si="0"/>
        <v>14</v>
      </c>
      <c r="B15" s="49" t="str">
        <f t="shared" si="1"/>
        <v>[14]</v>
      </c>
      <c r="C15" s="5" t="s">
        <v>182</v>
      </c>
    </row>
    <row r="16" spans="1:3" x14ac:dyDescent="0.45">
      <c r="A16" s="2">
        <f t="shared" si="0"/>
        <v>15</v>
      </c>
      <c r="B16" s="49" t="str">
        <f t="shared" si="1"/>
        <v>[15]</v>
      </c>
      <c r="C16" s="6" t="s">
        <v>181</v>
      </c>
    </row>
    <row r="17" spans="1:3" x14ac:dyDescent="0.45">
      <c r="A17" s="2">
        <f t="shared" si="0"/>
        <v>16</v>
      </c>
      <c r="B17" s="49" t="str">
        <f t="shared" si="1"/>
        <v>[16]</v>
      </c>
      <c r="C17" s="7" t="s">
        <v>3</v>
      </c>
    </row>
    <row r="18" spans="1:3" x14ac:dyDescent="0.45">
      <c r="A18" s="2">
        <f t="shared" si="0"/>
        <v>17</v>
      </c>
      <c r="B18" s="49" t="str">
        <f t="shared" si="1"/>
        <v>[17]</v>
      </c>
      <c r="C18" s="2" t="s">
        <v>175</v>
      </c>
    </row>
    <row r="19" spans="1:3" x14ac:dyDescent="0.45">
      <c r="A19" s="2">
        <f t="shared" si="0"/>
        <v>18</v>
      </c>
      <c r="B19" s="49" t="str">
        <f t="shared" si="1"/>
        <v>[18]</v>
      </c>
      <c r="C19" s="2" t="s">
        <v>213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16ED-8DA5-4B38-AAD5-161F432AD4BB}">
  <sheetPr>
    <tabColor theme="7" tint="0.79998168889431442"/>
  </sheetPr>
  <dimension ref="A1:P14"/>
  <sheetViews>
    <sheetView showGridLines="0" zoomScale="70" zoomScaleNormal="70" workbookViewId="0">
      <selection activeCell="H6" sqref="H6"/>
    </sheetView>
  </sheetViews>
  <sheetFormatPr baseColWidth="10" defaultRowHeight="14.25" x14ac:dyDescent="0.45"/>
  <cols>
    <col min="1" max="1" width="6.33203125" customWidth="1"/>
    <col min="2" max="2" width="3" customWidth="1"/>
    <col min="3" max="3" width="28.46484375" bestFit="1" customWidth="1"/>
    <col min="4" max="4" width="24.53125" customWidth="1"/>
    <col min="5" max="5" width="66.46484375" customWidth="1"/>
    <col min="6" max="6" width="13.06640625" customWidth="1"/>
    <col min="7" max="7" width="33.796875" customWidth="1"/>
    <col min="8" max="8" width="9.46484375" customWidth="1"/>
  </cols>
  <sheetData>
    <row r="1" spans="1:16" ht="14.65" thickBot="1" x14ac:dyDescent="0.5">
      <c r="A1" s="21" t="s">
        <v>56</v>
      </c>
    </row>
    <row r="2" spans="1:16" x14ac:dyDescent="0.45">
      <c r="B2" s="22"/>
      <c r="C2" s="23" t="s">
        <v>1</v>
      </c>
      <c r="D2" s="23" t="s">
        <v>57</v>
      </c>
      <c r="E2" s="23" t="s">
        <v>58</v>
      </c>
      <c r="F2" s="23" t="s">
        <v>59</v>
      </c>
      <c r="G2" s="23" t="s">
        <v>60</v>
      </c>
      <c r="H2" s="24" t="s">
        <v>61</v>
      </c>
    </row>
    <row r="3" spans="1:16" x14ac:dyDescent="0.45">
      <c r="B3" s="25"/>
      <c r="C3" s="26"/>
      <c r="D3" s="27"/>
      <c r="E3" s="27"/>
      <c r="F3" s="27"/>
      <c r="G3" s="27"/>
      <c r="H3" s="28"/>
    </row>
    <row r="4" spans="1:16" x14ac:dyDescent="0.45">
      <c r="B4" s="25"/>
      <c r="C4" s="29" t="s">
        <v>62</v>
      </c>
      <c r="D4" s="30" t="s">
        <v>63</v>
      </c>
      <c r="E4" s="31" t="s">
        <v>64</v>
      </c>
      <c r="F4" s="29" t="s">
        <v>65</v>
      </c>
      <c r="G4" s="29" t="s">
        <v>29</v>
      </c>
      <c r="H4" s="32" t="s">
        <v>29</v>
      </c>
    </row>
    <row r="5" spans="1:16" ht="22.8" customHeight="1" x14ac:dyDescent="0.45">
      <c r="B5" s="25"/>
      <c r="C5" s="26" t="s">
        <v>66</v>
      </c>
      <c r="D5" s="26" t="s">
        <v>63</v>
      </c>
      <c r="E5" s="33" t="s">
        <v>67</v>
      </c>
      <c r="F5" s="34" t="s">
        <v>65</v>
      </c>
      <c r="G5" s="26" t="s">
        <v>68</v>
      </c>
      <c r="H5" s="35" t="str">
        <f>References!$B$7&amp;References!$B$2&amp;References!$B$8</f>
        <v>[6][1][7]</v>
      </c>
    </row>
    <row r="6" spans="1:16" ht="34.799999999999997" customHeight="1" x14ac:dyDescent="0.45">
      <c r="B6" s="25"/>
      <c r="C6" s="30" t="s">
        <v>69</v>
      </c>
      <c r="D6" s="30" t="s">
        <v>63</v>
      </c>
      <c r="E6" s="36" t="s">
        <v>70</v>
      </c>
      <c r="F6" s="29" t="s">
        <v>65</v>
      </c>
      <c r="G6" s="30" t="s">
        <v>71</v>
      </c>
      <c r="H6" s="37" t="str">
        <f>References!B8</f>
        <v>[7]</v>
      </c>
    </row>
    <row r="7" spans="1:16" ht="32.549999999999997" customHeight="1" x14ac:dyDescent="0.45">
      <c r="B7" s="25"/>
      <c r="C7" s="26" t="s">
        <v>72</v>
      </c>
      <c r="D7" s="26" t="s">
        <v>73</v>
      </c>
      <c r="E7" s="33" t="s">
        <v>74</v>
      </c>
      <c r="F7" s="34" t="s">
        <v>65</v>
      </c>
      <c r="G7" s="26" t="s">
        <v>75</v>
      </c>
      <c r="H7" s="35" t="str">
        <f>References!$B$7</f>
        <v>[6]</v>
      </c>
    </row>
    <row r="8" spans="1:16" ht="35.549999999999997" customHeight="1" x14ac:dyDescent="0.45">
      <c r="B8" s="25"/>
      <c r="C8" s="30" t="s">
        <v>76</v>
      </c>
      <c r="D8" s="30" t="s">
        <v>73</v>
      </c>
      <c r="E8" s="36" t="str">
        <f>"Adapted from "&amp;C7&amp;". Availabilities increased to match expected full load hours for new technologies."&amp;" Full load hours: 2700"</f>
        <v>Adapted from Wind Onshore TS. Availabilities increased to match expected full load hours for new technologies. Full load hours: 2700</v>
      </c>
      <c r="F8" s="29" t="s">
        <v>65</v>
      </c>
      <c r="G8" s="30" t="s">
        <v>77</v>
      </c>
      <c r="H8" s="37" t="str">
        <f>References!$B$7&amp;References!$B$4</f>
        <v>[6][3]</v>
      </c>
    </row>
    <row r="9" spans="1:16" ht="27" customHeight="1" x14ac:dyDescent="0.45">
      <c r="B9" s="25"/>
      <c r="C9" s="26" t="s">
        <v>78</v>
      </c>
      <c r="D9" s="26" t="s">
        <v>73</v>
      </c>
      <c r="E9" s="33" t="s">
        <v>79</v>
      </c>
      <c r="F9" s="34" t="s">
        <v>65</v>
      </c>
      <c r="G9" s="26" t="s">
        <v>80</v>
      </c>
      <c r="H9" s="35" t="str">
        <f>References!$B$7</f>
        <v>[6]</v>
      </c>
    </row>
    <row r="10" spans="1:16" ht="35.549999999999997" customHeight="1" x14ac:dyDescent="0.45">
      <c r="B10" s="38"/>
      <c r="C10" s="30" t="s">
        <v>81</v>
      </c>
      <c r="D10" s="30" t="s">
        <v>73</v>
      </c>
      <c r="E10" s="36" t="str">
        <f>"Adapted from "&amp;C9&amp;". Availabilities increased to match expected full load hours for new technologies."&amp;" Full load hours: 4300"</f>
        <v>Adapted from Wind Offshore TS. Availabilities increased to match expected full load hours for new technologies. Full load hours: 4300</v>
      </c>
      <c r="F10" s="29" t="s">
        <v>65</v>
      </c>
      <c r="G10" s="30" t="s">
        <v>82</v>
      </c>
      <c r="H10" s="37" t="str">
        <f>References!$B$7&amp;References!$B$4</f>
        <v>[6][3]</v>
      </c>
    </row>
    <row r="11" spans="1:16" ht="30" customHeight="1" x14ac:dyDescent="0.45">
      <c r="B11" s="25"/>
      <c r="C11" s="26" t="s">
        <v>83</v>
      </c>
      <c r="D11" s="26" t="s">
        <v>73</v>
      </c>
      <c r="E11" s="33" t="s">
        <v>84</v>
      </c>
      <c r="F11" s="34" t="s">
        <v>65</v>
      </c>
      <c r="G11" s="26" t="s">
        <v>85</v>
      </c>
      <c r="H11" s="35" t="str">
        <f>References!$B$7</f>
        <v>[6]</v>
      </c>
    </row>
    <row r="12" spans="1:16" ht="28.5" x14ac:dyDescent="0.45">
      <c r="B12" s="25"/>
      <c r="C12" s="30" t="s">
        <v>86</v>
      </c>
      <c r="D12" s="30" t="s">
        <v>73</v>
      </c>
      <c r="E12" s="36" t="str">
        <f>"Adapted from "&amp;C11&amp;". Availabilities increased to match expected full load hours for new technologies."&amp;" Full load hours: 1004"</f>
        <v>Adapted from PV TS. Availabilities increased to match expected full load hours for new technologies. Full load hours: 1004</v>
      </c>
      <c r="F12" s="29" t="s">
        <v>65</v>
      </c>
      <c r="G12" s="30" t="s">
        <v>87</v>
      </c>
      <c r="H12" s="37" t="str">
        <f>References!$B$7&amp;References!$B$4</f>
        <v>[6][3]</v>
      </c>
    </row>
    <row r="13" spans="1:16" ht="14.65" thickBot="1" x14ac:dyDescent="0.5">
      <c r="B13" s="39"/>
      <c r="C13" s="40"/>
      <c r="D13" s="40"/>
      <c r="E13" s="40"/>
      <c r="F13" s="40"/>
      <c r="G13" s="40"/>
      <c r="H13" s="41"/>
    </row>
    <row r="14" spans="1:16" x14ac:dyDescent="0.45">
      <c r="B14" s="12"/>
      <c r="C14" s="12"/>
      <c r="D14" s="12"/>
      <c r="E14" s="12"/>
      <c r="F14" s="12"/>
      <c r="G14" s="12"/>
      <c r="H14" s="12"/>
    </row>
  </sheetData>
  <hyperlinks>
    <hyperlink ref="A1" location="Index!A1" display="Index" xr:uid="{8AFAC9CE-A46A-4E7D-8732-D1C71C9DD75F}"/>
  </hyperlink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Data</vt:lpstr>
      <vt:lpstr>Notes</vt:lpstr>
      <vt:lpstr>References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2021-05-06T08:30:32Z</dcterms:created>
  <dcterms:modified xsi:type="dcterms:W3CDTF">2021-05-31T12:39:34Z</dcterms:modified>
</cp:coreProperties>
</file>