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EasyGov)\CUP2 EasyGov\21_BRIDGE\06_Deliverable\A1\A1.1-A1.6\"/>
    </mc:Choice>
  </mc:AlternateContent>
  <xr:revisionPtr revIDLastSave="0" documentId="13_ncr:1_{B8EDB06B-F04E-4952-AC76-46C6801DC418}" xr6:coauthVersionLast="40" xr6:coauthVersionMax="40" xr10:uidLastSave="{00000000-0000-0000-0000-000000000000}"/>
  <bookViews>
    <workbookView xWindow="-108" yWindow="-108" windowWidth="23256" windowHeight="12720" xr2:uid="{00000000-000D-0000-FFFF-FFFF00000000}"/>
  </bookViews>
  <sheets>
    <sheet name="Piano Monitoraggio" sheetId="1" r:id="rId1"/>
    <sheet name="Milestone" sheetId="3" r:id="rId2"/>
    <sheet name="Milestone 2019-01-31" sheetId="7" r:id="rId3"/>
    <sheet name="Milestone (2)" sheetId="8" r:id="rId4"/>
  </sheets>
  <definedNames>
    <definedName name="_xlnm._FilterDatabase" localSheetId="0" hidden="1">'Piano Monitoraggio'!$A$2:$AH$36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20" i="1"/>
  <c r="S21" i="1"/>
  <c r="S26" i="1"/>
  <c r="S27" i="1"/>
  <c r="S31" i="1"/>
  <c r="S32" i="1"/>
  <c r="S9" i="1"/>
  <c r="N17" i="1" l="1"/>
  <c r="N18" i="1"/>
  <c r="M9" i="1"/>
  <c r="M10" i="1"/>
  <c r="Q10" i="1" s="1"/>
  <c r="M11" i="1"/>
  <c r="Q11" i="1" s="1"/>
  <c r="M12" i="1"/>
  <c r="Q12" i="1" s="1"/>
  <c r="M13" i="1"/>
  <c r="M14" i="1"/>
  <c r="M15" i="1"/>
  <c r="M16" i="1"/>
  <c r="M20" i="1"/>
  <c r="Q20" i="1" s="1"/>
  <c r="M21" i="1"/>
  <c r="Q21" i="1" s="1"/>
  <c r="M26" i="1"/>
  <c r="M27" i="1"/>
  <c r="Q27" i="1" s="1"/>
  <c r="M28" i="1"/>
  <c r="M29" i="1"/>
  <c r="M30" i="1"/>
  <c r="M31" i="1"/>
  <c r="Q31" i="1" s="1"/>
  <c r="M32" i="1"/>
  <c r="Q32" i="1" s="1"/>
  <c r="Q9" i="1"/>
  <c r="Q26" i="1"/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15" i="1"/>
  <c r="R16" i="1"/>
  <c r="R27" i="1"/>
  <c r="R9" i="1"/>
  <c r="R10" i="1"/>
  <c r="R26" i="1"/>
  <c r="R31" i="1"/>
  <c r="R32" i="1"/>
  <c r="L33" i="1"/>
  <c r="N33" i="1" s="1"/>
  <c r="L23" i="1"/>
  <c r="L24" i="1"/>
  <c r="K17" i="1"/>
  <c r="K18" i="1"/>
  <c r="K22" i="1"/>
  <c r="K23" i="1"/>
  <c r="K24" i="1"/>
  <c r="L8" i="1"/>
  <c r="N8" i="1" s="1"/>
  <c r="S18" i="1" l="1"/>
  <c r="M18" i="1"/>
  <c r="Q18" i="1" s="1"/>
  <c r="S24" i="1"/>
  <c r="M24" i="1"/>
  <c r="Q24" i="1" s="1"/>
  <c r="S17" i="1"/>
  <c r="M17" i="1"/>
  <c r="Q17" i="1" s="1"/>
  <c r="E7" i="3"/>
  <c r="E11" i="3"/>
  <c r="E15" i="3"/>
  <c r="E4" i="3"/>
  <c r="E8" i="3"/>
  <c r="E5" i="3"/>
  <c r="E9" i="3"/>
  <c r="E2" i="3"/>
  <c r="S23" i="1"/>
  <c r="M23" i="1"/>
  <c r="Q23" i="1" s="1"/>
  <c r="R23" i="1" s="1"/>
  <c r="S22" i="1"/>
  <c r="M22" i="1"/>
  <c r="Q22" i="1" s="1"/>
  <c r="D4" i="3"/>
  <c r="D2" i="3"/>
  <c r="D11" i="3"/>
  <c r="D9" i="3"/>
  <c r="D7" i="3"/>
  <c r="D15" i="3"/>
  <c r="R17" i="1"/>
  <c r="R18" i="1"/>
  <c r="R24" i="1" l="1"/>
  <c r="G5" i="1"/>
  <c r="I5" i="1" s="1"/>
  <c r="H5" i="1"/>
  <c r="J5" i="1" s="1"/>
  <c r="L5" i="1" s="1"/>
  <c r="N5" i="1" s="1"/>
  <c r="G6" i="1"/>
  <c r="I6" i="1" s="1"/>
  <c r="H6" i="1"/>
  <c r="J6" i="1" s="1"/>
  <c r="L6" i="1" s="1"/>
  <c r="N6" i="1" s="1"/>
  <c r="G7" i="1"/>
  <c r="I7" i="1" s="1"/>
  <c r="H7" i="1"/>
  <c r="J7" i="1" s="1"/>
  <c r="L7" i="1" s="1"/>
  <c r="N7" i="1" s="1"/>
  <c r="G8" i="1"/>
  <c r="I8" i="1" s="1"/>
  <c r="H8" i="1"/>
  <c r="G9" i="1"/>
  <c r="H9" i="1"/>
  <c r="G10" i="1"/>
  <c r="H10" i="1"/>
  <c r="G11" i="1"/>
  <c r="H11" i="1"/>
  <c r="J11" i="1" s="1"/>
  <c r="L11" i="1" s="1"/>
  <c r="D5" i="3" s="1"/>
  <c r="G12" i="1"/>
  <c r="H12" i="1"/>
  <c r="J12" i="1" s="1"/>
  <c r="L12" i="1" s="1"/>
  <c r="R12" i="1" s="1"/>
  <c r="G13" i="1"/>
  <c r="I13" i="1" s="1"/>
  <c r="H13" i="1"/>
  <c r="J13" i="1" s="1"/>
  <c r="L13" i="1" s="1"/>
  <c r="G14" i="1"/>
  <c r="I14" i="1" s="1"/>
  <c r="H14" i="1"/>
  <c r="J14" i="1" s="1"/>
  <c r="L14" i="1" s="1"/>
  <c r="N14" i="1" s="1"/>
  <c r="G15" i="1"/>
  <c r="I15" i="1" s="1"/>
  <c r="H15" i="1"/>
  <c r="J15" i="1" s="1"/>
  <c r="L15" i="1" s="1"/>
  <c r="N15" i="1" s="1"/>
  <c r="Q15" i="1" s="1"/>
  <c r="S15" i="1" s="1"/>
  <c r="G16" i="1"/>
  <c r="I16" i="1" s="1"/>
  <c r="H16" i="1"/>
  <c r="J16" i="1" s="1"/>
  <c r="L16" i="1" s="1"/>
  <c r="N16" i="1" s="1"/>
  <c r="Q16" i="1" s="1"/>
  <c r="S16" i="1" s="1"/>
  <c r="G17" i="1"/>
  <c r="H17" i="1"/>
  <c r="G18" i="1"/>
  <c r="H18" i="1"/>
  <c r="G19" i="1"/>
  <c r="I19" i="1" s="1"/>
  <c r="H19" i="1"/>
  <c r="J19" i="1" s="1"/>
  <c r="L19" i="1" s="1"/>
  <c r="G20" i="1"/>
  <c r="H20" i="1"/>
  <c r="J20" i="1" s="1"/>
  <c r="L20" i="1" s="1"/>
  <c r="D8" i="3" s="1"/>
  <c r="G21" i="1"/>
  <c r="H21" i="1"/>
  <c r="J21" i="1" s="1"/>
  <c r="L21" i="1" s="1"/>
  <c r="G22" i="1"/>
  <c r="H22" i="1"/>
  <c r="J22" i="1" s="1"/>
  <c r="R22" i="1" s="1"/>
  <c r="G23" i="1"/>
  <c r="H23" i="1"/>
  <c r="G24" i="1"/>
  <c r="H24" i="1"/>
  <c r="G25" i="1"/>
  <c r="I25" i="1" s="1"/>
  <c r="H25" i="1"/>
  <c r="J25" i="1" s="1"/>
  <c r="L25" i="1" s="1"/>
  <c r="N25" i="1" s="1"/>
  <c r="G26" i="1"/>
  <c r="H26" i="1"/>
  <c r="J26" i="1" s="1"/>
  <c r="G27" i="1"/>
  <c r="I27" i="1" s="1"/>
  <c r="H27" i="1"/>
  <c r="J27" i="1" s="1"/>
  <c r="G28" i="1"/>
  <c r="I28" i="1" s="1"/>
  <c r="H28" i="1"/>
  <c r="J28" i="1" s="1"/>
  <c r="L28" i="1" s="1"/>
  <c r="G29" i="1"/>
  <c r="I29" i="1" s="1"/>
  <c r="H29" i="1"/>
  <c r="J29" i="1" s="1"/>
  <c r="L29" i="1" s="1"/>
  <c r="G30" i="1"/>
  <c r="I30" i="1" s="1"/>
  <c r="H30" i="1"/>
  <c r="J30" i="1" s="1"/>
  <c r="L30" i="1" s="1"/>
  <c r="G31" i="1"/>
  <c r="I31" i="1" s="1"/>
  <c r="H31" i="1"/>
  <c r="J31" i="1" s="1"/>
  <c r="G32" i="1"/>
  <c r="I32" i="1" s="1"/>
  <c r="H32" i="1"/>
  <c r="G33" i="1"/>
  <c r="I33" i="1" s="1"/>
  <c r="H33" i="1"/>
  <c r="G34" i="1"/>
  <c r="I34" i="1" s="1"/>
  <c r="H34" i="1"/>
  <c r="J34" i="1" s="1"/>
  <c r="L34" i="1" s="1"/>
  <c r="G35" i="1"/>
  <c r="I35" i="1" s="1"/>
  <c r="H35" i="1"/>
  <c r="J35" i="1" s="1"/>
  <c r="L35" i="1" s="1"/>
  <c r="N35" i="1" s="1"/>
  <c r="G36" i="1"/>
  <c r="I36" i="1" s="1"/>
  <c r="K36" i="1" s="1"/>
  <c r="H36" i="1"/>
  <c r="J36" i="1" s="1"/>
  <c r="L36" i="1" s="1"/>
  <c r="H4" i="1"/>
  <c r="J4" i="1" s="1"/>
  <c r="L4" i="1" s="1"/>
  <c r="G4" i="1"/>
  <c r="I4" i="1" s="1"/>
  <c r="G3" i="1"/>
  <c r="M36" i="1" l="1"/>
  <c r="D13" i="3"/>
  <c r="D6" i="3"/>
  <c r="N13" i="1"/>
  <c r="D10" i="3"/>
  <c r="N19" i="1"/>
  <c r="E10" i="3" s="1"/>
  <c r="D3" i="3"/>
  <c r="N4" i="1"/>
  <c r="D16" i="3"/>
  <c r="N36" i="1"/>
  <c r="D17" i="3"/>
  <c r="N34" i="1"/>
  <c r="D14" i="3"/>
  <c r="N30" i="1"/>
  <c r="D12" i="3"/>
  <c r="S14" i="1"/>
  <c r="Q14" i="1"/>
  <c r="R14" i="1" s="1"/>
  <c r="R11" i="1"/>
  <c r="R20" i="1"/>
  <c r="K34" i="1"/>
  <c r="K8" i="1"/>
  <c r="K6" i="1"/>
  <c r="K3" i="1"/>
  <c r="K4" i="1"/>
  <c r="K35" i="1"/>
  <c r="K33" i="1"/>
  <c r="K25" i="1"/>
  <c r="K19" i="1"/>
  <c r="K7" i="1"/>
  <c r="K5" i="1"/>
  <c r="S19" i="1" l="1"/>
  <c r="M19" i="1"/>
  <c r="Q19" i="1" s="1"/>
  <c r="S4" i="1"/>
  <c r="M4" i="1"/>
  <c r="S34" i="1"/>
  <c r="M34" i="1"/>
  <c r="S28" i="1"/>
  <c r="Q28" i="1"/>
  <c r="R28" i="1" s="1"/>
  <c r="E12" i="3"/>
  <c r="Q34" i="1"/>
  <c r="R34" i="1" s="1"/>
  <c r="E17" i="3"/>
  <c r="Q4" i="1"/>
  <c r="R4" i="1" s="1"/>
  <c r="E3" i="3"/>
  <c r="S29" i="1"/>
  <c r="Q29" i="1"/>
  <c r="R29" i="1" s="1"/>
  <c r="E13" i="3"/>
  <c r="M25" i="1"/>
  <c r="Q25" i="1" s="1"/>
  <c r="S25" i="1" s="1"/>
  <c r="S3" i="1"/>
  <c r="M3" i="1"/>
  <c r="Q3" i="1" s="1"/>
  <c r="S35" i="1"/>
  <c r="M35" i="1"/>
  <c r="Q35" i="1" s="1"/>
  <c r="R8" i="1"/>
  <c r="S8" i="1"/>
  <c r="M8" i="1"/>
  <c r="Q8" i="1" s="1"/>
  <c r="S5" i="1"/>
  <c r="M5" i="1"/>
  <c r="Q5" i="1" s="1"/>
  <c r="R5" i="1" s="1"/>
  <c r="R33" i="1"/>
  <c r="S33" i="1"/>
  <c r="M33" i="1"/>
  <c r="Q33" i="1" s="1"/>
  <c r="S6" i="1"/>
  <c r="M6" i="1"/>
  <c r="Q6" i="1" s="1"/>
  <c r="R6" i="1" s="1"/>
  <c r="S30" i="1"/>
  <c r="Q30" i="1"/>
  <c r="R30" i="1" s="1"/>
  <c r="E14" i="3"/>
  <c r="Q36" i="1"/>
  <c r="R36" i="1" s="1"/>
  <c r="E16" i="3"/>
  <c r="S13" i="1"/>
  <c r="Q13" i="1"/>
  <c r="R13" i="1" s="1"/>
  <c r="E6" i="3"/>
  <c r="S7" i="1"/>
  <c r="M7" i="1"/>
  <c r="Q7" i="1" s="1"/>
  <c r="S36" i="1"/>
  <c r="R21" i="1"/>
  <c r="R25" i="1"/>
  <c r="R35" i="1"/>
  <c r="R7" i="1"/>
  <c r="R19" i="1"/>
  <c r="R3" i="1"/>
</calcChain>
</file>

<file path=xl/sharedStrings.xml><?xml version="1.0" encoding="utf-8"?>
<sst xmlns="http://schemas.openxmlformats.org/spreadsheetml/2006/main" count="641" uniqueCount="211">
  <si>
    <t>Nome attività</t>
  </si>
  <si>
    <t>Milestone</t>
  </si>
  <si>
    <t>Soggetto esterno coinvolto</t>
  </si>
  <si>
    <t>Azione</t>
  </si>
  <si>
    <t>Deliverable di progetto</t>
  </si>
  <si>
    <t>EasyGov Solutions S.r.l.</t>
  </si>
  <si>
    <t xml:space="preserve"> </t>
  </si>
  <si>
    <t>Attività</t>
  </si>
  <si>
    <t>A1.1</t>
  </si>
  <si>
    <t>A1.2</t>
  </si>
  <si>
    <t>A1.3</t>
  </si>
  <si>
    <t>A1.4</t>
  </si>
  <si>
    <t>A1.5</t>
  </si>
  <si>
    <t>A1.6</t>
  </si>
  <si>
    <t>A2.2</t>
  </si>
  <si>
    <t>A2.1</t>
  </si>
  <si>
    <t>A2.3</t>
  </si>
  <si>
    <t>A2.4</t>
  </si>
  <si>
    <t>A2.5</t>
  </si>
  <si>
    <t>A2.6</t>
  </si>
  <si>
    <t>A2.7</t>
  </si>
  <si>
    <t>A2.8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</si>
  <si>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</si>
  <si>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</si>
  <si>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</si>
  <si>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</si>
  <si>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</si>
  <si>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</si>
  <si>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</si>
  <si>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</si>
  <si>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</si>
  <si>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A4.1</t>
  </si>
  <si>
    <t>Sperimentazione delle componenti sviluppate nel contesto dell'Ente Cedente</t>
  </si>
  <si>
    <t>A4.2</t>
  </si>
  <si>
    <t>A4.3</t>
  </si>
  <si>
    <t>A4.4</t>
  </si>
  <si>
    <t>A4.5</t>
  </si>
  <si>
    <t>A5.1</t>
  </si>
  <si>
    <t>A5.2</t>
  </si>
  <si>
    <t>A5.3</t>
  </si>
  <si>
    <t>A5.4</t>
  </si>
  <si>
    <t>A5.5</t>
  </si>
  <si>
    <t>A5.6</t>
  </si>
  <si>
    <t>Convegno di lancio del progetto</t>
  </si>
  <si>
    <t>Comune di Perugia</t>
  </si>
  <si>
    <t>5T</t>
  </si>
  <si>
    <t>Progettazione preliminare ed esecutiva, richieste di integrazioni, supporto alla stipula convenzione</t>
  </si>
  <si>
    <t>Project management ed esecuzione dell'intervento finanziato: assistenza nella corretta gestione del progetto (in termini di tempi, costi e qualità); supporto nella pianificazione della gestione del rischio e nel conseguente monitoraggio; controllo e gestione dell’avanzamento fisico del progetto</t>
  </si>
  <si>
    <t>Segreteria amministrativa: convocazione tavoli, presentazioni, verbali…</t>
  </si>
  <si>
    <t>Rendicontazione: definizione delle procedure di rendicontazione; predisposizione degli strumenti di supporto; raccolta ed elaborazione dati; predisposizione di SAL formali; caricamento dati sui sistemi previsti dall’Autorità di Gestione</t>
  </si>
  <si>
    <t>Gestione dei rapporti con l’Autorità di Gestione</t>
  </si>
  <si>
    <t>Predisposizione degli strumenti gestionali, organizzativi, amministrativi e informativi per il trasferimento della buona pratica presso gli Enti Riusanti</t>
  </si>
  <si>
    <t>Predisposizione degli strumenti tecnologici per il trasferimento della buona pratica presso gli Enti Riusanti</t>
  </si>
  <si>
    <t>Sperimentazione, durante la fase di “trasferimento della buona pratica” degli strumenti gestionali, organizzativi, amministrativi e informativi predisposti</t>
  </si>
  <si>
    <t>Sperimentazione, durante la fase di “trasferimento della buona pratica” degli strumenti tecnologici predisposti</t>
  </si>
  <si>
    <t>Adeguamento degli strumenti gestionali, organizzativi, amministrativi e informativi predisposti, sulla base delle evidenze emerse dalla sperimentazione degli stessi</t>
  </si>
  <si>
    <t>Adeguamento degli strumenti tecnologici predisposti, sulla base delle evidenze emerse dalla sperimentazione degli stessi</t>
  </si>
  <si>
    <t>Individuazione di finanziamenti europei/nazionali/regionali/locali per la sostenibilità del progetto</t>
  </si>
  <si>
    <t>Adeguamento degli strumenti tecnologici ai nuovi contesti territoriali</t>
  </si>
  <si>
    <t>Adeguamento di modelli gestionali e organizzativi ai nuovi contesti territoriali</t>
  </si>
  <si>
    <t>Configurazione e attivazione degli strumenti tecnologici ai nuovi contesti</t>
  </si>
  <si>
    <t>Formazione e accompagnamento degli operatori degli Enti riusanti nell'adozione dei nuovi modelli gestionali e organizzativi</t>
  </si>
  <si>
    <t>Formazione e accompagnamento degli operatori all'utilizzo degli strumenti tecnologici</t>
  </si>
  <si>
    <t>Progettazione di un piano di comunicazione del progetto</t>
  </si>
  <si>
    <t>Progettazione e realizzazione di un sito di progetto</t>
  </si>
  <si>
    <t>Incontri territoriali</t>
  </si>
  <si>
    <t>Materiale di comunicazione</t>
  </si>
  <si>
    <t>A1 - Progettazione e coordinamento</t>
  </si>
  <si>
    <t>A2 - Individuazione “kit del riuso”</t>
  </si>
  <si>
    <t>A3 - Trasferimento della buona pratica</t>
  </si>
  <si>
    <t>A4 - Evoluzione della buona pratica</t>
  </si>
  <si>
    <t>A5 - Promozione e comunicazione</t>
  </si>
  <si>
    <t>Rilascio documentazione di gestione progetto (convocazioni e verbali incontri)</t>
  </si>
  <si>
    <t>Rilascio relazioni di rendicontazione</t>
  </si>
  <si>
    <t>Collaudo delle evoluzioni realizzate</t>
  </si>
  <si>
    <t>Rilascio piano di comunicazione</t>
  </si>
  <si>
    <t>Realizzazione evento di lancio</t>
  </si>
  <si>
    <t>Definizione del piano di valutazione e monitoraggio interno</t>
  </si>
  <si>
    <t>Analisi del fabbisogno di potenziamento della pratica, in raccordo con gli organismi di governance del partenariato</t>
  </si>
  <si>
    <t>Co-progettazione tra gli Enti del partenariato delle evoluzioni individuate</t>
  </si>
  <si>
    <t>Realizzazione effettiva delle evoluzioni definite</t>
  </si>
  <si>
    <t>Estensione delle componenti sperimentate a tutto il partenariato coerentemente con l'approccio progettuale definito nelle azioni 2 e 3</t>
  </si>
  <si>
    <t>Relazioni di rendicontazione</t>
  </si>
  <si>
    <t>Relazioni di Stato Avanzamento Lavori</t>
  </si>
  <si>
    <t>Documentazione di gestione progetto (convocazioni e verbali incontri)</t>
  </si>
  <si>
    <t>Comunicazioni con AdG</t>
  </si>
  <si>
    <t>Rilascio piano di valutazione e monitoraggio interno</t>
  </si>
  <si>
    <t>Piano di valutazione e monitoraggio interno</t>
  </si>
  <si>
    <t xml:space="preserve">Rilascio versione definitiva documentazione tecnica per il trasferimento degli strumenti tecnologici </t>
  </si>
  <si>
    <t xml:space="preserve">Rilascio versione definitiva linee guida gestionali e amministrative per il trasferimento della buona pratica </t>
  </si>
  <si>
    <t>Report di sperimentazione degli strumenti gestionali e amministrativi per il trasferimento della buona pratica</t>
  </si>
  <si>
    <t>Report di sperimentazione degli strumenti tecnologici predisposti</t>
  </si>
  <si>
    <t>Report di analisi dell'organizzazione interna degli Enti Riusanti</t>
  </si>
  <si>
    <t>Report di analisi del contesto di riferimento esterno degli Enti Riusanti</t>
  </si>
  <si>
    <t xml:space="preserve">Rilascio report di sintesi di potenziali future fonti di finanziamento della buona pratica </t>
  </si>
  <si>
    <t xml:space="preserve">Report di sintesi di potenziali future fonti di finanziamento della buona pratica </t>
  </si>
  <si>
    <t>Verbale di collaudo della soluzione tecnologica presso gli Enti Riusanti</t>
  </si>
  <si>
    <t>Report di sintesi del trasferimento della buona pratica presso gli Enti Riusanti - Utilizzo strumenti tecnologici</t>
  </si>
  <si>
    <t>Piano a finire/linee guida per messa a regime</t>
  </si>
  <si>
    <t>Verbale di collaudo delle evoluzioni realizzate</t>
  </si>
  <si>
    <t>Documento di specifiche funzionali per le evoluzioni individuate</t>
  </si>
  <si>
    <t>Verbale di rilascio delle evoluzioni realizzate</t>
  </si>
  <si>
    <t>Verbale di rilascio delle evoluzioni presso gli Enti riusanti</t>
  </si>
  <si>
    <t>Sito di progetto</t>
  </si>
  <si>
    <t>Partecipazione a iniziative nazionali o locali</t>
  </si>
  <si>
    <t>Attestati di partecipazione</t>
  </si>
  <si>
    <t>Realizzazione di materiale di comunicazione</t>
  </si>
  <si>
    <t>Comue di Siracusa</t>
  </si>
  <si>
    <t>Città Metropolitana di Firenze</t>
  </si>
  <si>
    <t>Regione Pemionte</t>
  </si>
  <si>
    <t>Coordinatore dell'azione</t>
  </si>
  <si>
    <t>Data inzio effettiva</t>
  </si>
  <si>
    <t>Data fine effettiva</t>
  </si>
  <si>
    <t>Durata</t>
  </si>
  <si>
    <t>Data inizio - Presentazione Progetto</t>
  </si>
  <si>
    <t>Data fine - Presentazione Progetto</t>
  </si>
  <si>
    <t>Giorni a finire</t>
  </si>
  <si>
    <t>Indicatore di output e di risultato (R)</t>
  </si>
  <si>
    <t>Prima versione della relazione di sintesi degli strumenti gestionali e amministrativi per il trasferimento della buona pratica</t>
  </si>
  <si>
    <t>Prima versione della documentazione tecnica per il trasferimento degli strumenti tecnologici</t>
  </si>
  <si>
    <t>Versione definitiva della relazione di sintesi degli strumenti gestionali e amministrativi per il trasferimento della buona pratica</t>
  </si>
  <si>
    <t>Versione definitiva della documentazione tecnica per il trasferimento degli strumenti tecnologici</t>
  </si>
  <si>
    <t>&lt;&lt;&lt;&lt;</t>
  </si>
  <si>
    <t>Rilascio report di sintesi del trasferimento della buona pratica presso gli Enti Riusanti</t>
  </si>
  <si>
    <t>Rilascio Progetto esecutivo</t>
  </si>
  <si>
    <t>Progetto esecutivo</t>
  </si>
  <si>
    <t>Piano di comunicazione</t>
  </si>
  <si>
    <t>Evento di lancio</t>
  </si>
  <si>
    <t>Eventi territoriali</t>
  </si>
  <si>
    <t>Numero di relazioni di Stato Avanzamento Lavori rilasciate &gt;2
-------
(R ) Rispetto delle milestone di progetto = Sì/No</t>
  </si>
  <si>
    <t>Rilascio prima versione documentazione tecnica per il trasferimento degli strumenti tecnologici
------
Rilascio report riassuntivo di precedenti esperienze di riuso degli Enti Cedenti</t>
  </si>
  <si>
    <t>Collaudo della soluzione tecnologica presso gli Enti Riusanti
------------
(R ) Numero di Enti con il sistema di monitoraggio del traffico attivo &gt;= 2
----------
(R ) Numero di incroci stradali controllati dal sistema di monitoraggio &gt;= 20</t>
  </si>
  <si>
    <t>Rilascio report di sintesi del trasferimento della buona pratica presso gli Enti Riusanti
------------
(R ) Numero di dipendenti degli Enti Riusanti formati all'utilizzo dei nuovi strumenti di monitoraggio del traffico &gt;=20</t>
  </si>
  <si>
    <t>Rilascio documento di specifiche funzionali per le evoluzioni individuate
-------------
(R ) Numero di Enti coinvolti in percorsi di co-progettazione delle evoluzioni &gt;= 5</t>
  </si>
  <si>
    <t>Numero di contatti di disseminazione presso altri Enti, limitrofi ai partner di progetto  &gt;10
----------
(R ) Numero di soggetti raggiunti dalle azioni di comunicazione del progetto &gt;100</t>
  </si>
  <si>
    <t>Realizzazione eventi territoriali &gt;2
----------
(R ) Numero di Enti esterni al partenariato che hanno avviato un percorso di riuso della buona pratica</t>
  </si>
  <si>
    <t>Sezione Valutazione e Monitoraggio</t>
  </si>
  <si>
    <t>Stato Attività</t>
  </si>
  <si>
    <t>Stato deliverable</t>
  </si>
  <si>
    <t>Valore</t>
  </si>
  <si>
    <r>
      <t xml:space="preserve">Rilascio prima versione linee guida gestionali e amministrative per il trasferimento della buona pratica 
-------
Rilascio report di clusterizzazione dei potenziali Enti Riusanti;
-------
</t>
    </r>
    <r>
      <rPr>
        <sz val="11"/>
        <color rgb="FFFF0000"/>
        <rFont val="Calibri"/>
        <family val="2"/>
        <scheme val="minor"/>
      </rPr>
      <t>(R ) Conformità del "kit del riuso" agli standard definiti dall'AdG = Sì/No</t>
    </r>
  </si>
  <si>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predisposizione di nuovi strumenti gestionali, organizzativi, amministrativi e informativi per il trasferimento della buona pratica presso gli Enti Riusanti</t>
    </r>
  </si>
  <si>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predisposizione di nuovi strumenti tecnologici per il trasferimento della buona pratica presso gli Enti Riusanti</t>
    </r>
  </si>
  <si>
    <r>
      <t xml:space="preserve">Definizione </t>
    </r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piano a finire</t>
    </r>
  </si>
  <si>
    <r>
      <t xml:space="preserve">Rilascio </t>
    </r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piano a finire/linee guida per messa a regime</t>
    </r>
  </si>
  <si>
    <t>Azioni e attività</t>
  </si>
  <si>
    <t>Tempi</t>
  </si>
  <si>
    <t>In corso</t>
  </si>
  <si>
    <t>Conclusa</t>
  </si>
  <si>
    <t>Completato</t>
  </si>
  <si>
    <t>Raggiunto</t>
  </si>
  <si>
    <t>Non avviata</t>
  </si>
  <si>
    <t>Report fabbisogni di potenziamento della buona pratica</t>
  </si>
  <si>
    <t>WIP</t>
  </si>
  <si>
    <t>Da realizzare</t>
  </si>
  <si>
    <t>Note</t>
  </si>
  <si>
    <t>Raccogliere fogli presenze, foto e documentazione dell'evento del 31 maggio presso 5T</t>
  </si>
  <si>
    <r>
      <t>Assessment interno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u/>
        <sz val="11"/>
        <color theme="1"/>
        <rFont val="Calibri"/>
        <family val="2"/>
        <scheme val="minor"/>
      </rPr>
      <t>Funzionale alla definzione del piano dei fabbisogni di eventuali strumenti tecnologici</t>
    </r>
    <r>
      <rPr>
        <i/>
        <sz val="11"/>
        <color theme="1"/>
        <rFont val="Calibri"/>
        <family val="2"/>
        <scheme val="minor"/>
      </rPr>
      <t>)</t>
    </r>
  </si>
  <si>
    <r>
      <t>Assessmenti esterno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u/>
        <sz val="11"/>
        <color theme="1"/>
        <rFont val="Calibri"/>
        <family val="2"/>
        <scheme val="minor"/>
      </rPr>
      <t>Funzionale alla definzione del piano dei fabbisogni di eventuali strumenti tecnologici</t>
    </r>
    <r>
      <rPr>
        <i/>
        <sz val="11"/>
        <color theme="1"/>
        <rFont val="Calibri"/>
        <family val="2"/>
        <scheme val="minor"/>
      </rPr>
      <t>)</t>
    </r>
  </si>
  <si>
    <t>Milestone di riferimento</t>
  </si>
  <si>
    <t>Data fine ripianificata (31/07/18)</t>
  </si>
  <si>
    <t>Data fine ripianificata (31/10/18)</t>
  </si>
  <si>
    <t>Data fine ripianificata (31/01/19)</t>
  </si>
  <si>
    <t>Data fine ripianificata (30/04/19)</t>
  </si>
  <si>
    <t>M1.1</t>
  </si>
  <si>
    <t>M1.2</t>
  </si>
  <si>
    <t>M2.1</t>
  </si>
  <si>
    <t>M2.2</t>
  </si>
  <si>
    <t>M2.3</t>
  </si>
  <si>
    <t>M3.1</t>
  </si>
  <si>
    <t>M3.2</t>
  </si>
  <si>
    <t>M3.3</t>
  </si>
  <si>
    <t>M3.4</t>
  </si>
  <si>
    <t>M5.1</t>
  </si>
  <si>
    <t>M5.2</t>
  </si>
  <si>
    <t>M5.3</t>
  </si>
  <si>
    <t>M4.1</t>
  </si>
  <si>
    <t>M4.2</t>
  </si>
  <si>
    <t>M4.3</t>
  </si>
  <si>
    <t>M4.4</t>
  </si>
  <si>
    <t>Condizioni di raggiungimento</t>
  </si>
  <si>
    <t>Data Milestone</t>
  </si>
  <si>
    <t>Approvazione chiusura progetto</t>
  </si>
  <si>
    <t>Rilascio prima versione linee guida di riuso della BP</t>
  </si>
  <si>
    <t>Rilascio report analisi interna e contesto interno (Funzionale alla definzione del piano dei fabbisogni di eventuali strumenti tecnologici)</t>
  </si>
  <si>
    <t>Rlascio report di sperimentazione degli strumenti gestionali, amministrativi e tecnologici per il trasferimento della buona pratica</t>
  </si>
  <si>
    <t xml:space="preserve">Rilascio versione definitiva linee guida gestionali, amministrative e egli strumenti tecnologici per il trasferimento della buona pratica </t>
  </si>
  <si>
    <t>Report di sintesi del trasferimento della buona pratica presso gli Enti Riusanti - Aspetti gestionali e organizzativi</t>
  </si>
  <si>
    <t>Report di sintesi del trasferimento della buona pratica presso gli Enti Riusanti - Aspetti gestionali, organizzativi e tecnologici</t>
  </si>
  <si>
    <t>Data inizio ripianificata (31/07/18)</t>
  </si>
  <si>
    <t>Data inizio ripianificata (31/10/18)</t>
  </si>
  <si>
    <t>Data inizio ripianificata (31/01/19)</t>
  </si>
  <si>
    <t>Data inizio ripianificata (30/04/19)</t>
  </si>
  <si>
    <t>Avanzamento lineare</t>
  </si>
  <si>
    <t>R</t>
  </si>
  <si>
    <t>P</t>
  </si>
  <si>
    <t>E</t>
  </si>
  <si>
    <t>RE</t>
  </si>
  <si>
    <t>Soggetti coinvolti (R = responsabile; E = esecutore; P = partecipante)</t>
  </si>
  <si>
    <t>Data Milestone ripianificata 31 ott 18</t>
  </si>
  <si>
    <t>Data Milestone ripianificata 31 gen 19</t>
  </si>
  <si>
    <t>Eventuale predisposizione di nuovi strumenti gestionali, organizzativi, amministrativi e informativi per il trasferimento della buona pratica presso gli Enti Riusanti</t>
  </si>
  <si>
    <t>Eventuale predisposizione di nuovi strumenti tecnologici per il trasferimento della buona pratica presso gli Enti Riusanti</t>
  </si>
  <si>
    <t>Assessment interno (Funzionale alla definzione del piano dei fabbisogni di eventuali strumenti tecnologici)</t>
  </si>
  <si>
    <t>Assessmenti esterno (Funzionale alla definzione del piano dei fabbisogni di eventuali strumenti tecnologici)</t>
  </si>
  <si>
    <t>Definizione eventuale piano a finire</t>
  </si>
  <si>
    <t>OK</t>
  </si>
  <si>
    <t>Stato</t>
  </si>
  <si>
    <t>Report di analisi dei fabbisogni degli Enti Riusanti</t>
  </si>
  <si>
    <t>Rilascio report di analisi dei fabbisogni degli Enti Riusanti</t>
  </si>
  <si>
    <t>Rilascio eventuale piano a finire/linee guida per messa a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</si>
</sst>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trike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6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165" fontId="0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4" fontId="8" fillId="3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0" xfId="1" applyNumberFormat="1" applyFont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2" fontId="0" fillId="0" borderId="0" xfId="1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14" fontId="6" fillId="0" borderId="2" xfId="0" applyNumberFormat="1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14" fontId="4" fillId="8" borderId="2" xfId="1" applyNumberFormat="1" applyFont="1" applyFill="1" applyBorder="1" applyAlignment="1">
      <alignment horizontal="center" vertical="center" wrapText="1"/>
    </xf>
    <xf numFmtId="14" fontId="1" fillId="0" borderId="0" xfId="1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5" fillId="4" borderId="2" xfId="1" applyNumberFormat="1" applyFont="1" applyFill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2" fontId="7" fillId="0" borderId="0" xfId="1" applyNumberFormat="1" applyFont="1" applyBorder="1" applyAlignment="1">
      <alignment horizontal="center" vertical="center" wrapText="1"/>
    </xf>
    <xf numFmtId="14" fontId="7" fillId="0" borderId="0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4" fontId="4" fillId="3" borderId="2" xfId="1" applyNumberFormat="1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showGridLines="0" tabSelected="1" zoomScale="90" zoomScaleNormal="90" zoomScaleSheetLayoutView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ColWidth="9.33203125" defaultRowHeight="14.4" x14ac:dyDescent="0.3"/>
  <cols>
    <col min="1" max="1" width="18" style="14" customWidth="1"/>
    <col min="2" max="2" width="9" style="14" customWidth="1"/>
    <col min="3" max="3" width="50.33203125" style="14" customWidth="1"/>
    <col min="4" max="4" width="17.33203125" style="14" customWidth="1"/>
    <col min="5" max="8" width="13.88671875" style="15" customWidth="1"/>
    <col min="9" max="10" width="13.88671875" style="40" customWidth="1"/>
    <col min="11" max="16" width="13.88671875" style="15" customWidth="1"/>
    <col min="17" max="17" width="14.109375" style="15" customWidth="1"/>
    <col min="18" max="18" width="14.109375" style="45" customWidth="1"/>
    <col min="19" max="19" width="13.33203125" style="15" bestFit="1" customWidth="1"/>
    <col min="20" max="20" width="13.44140625" style="15" bestFit="1" customWidth="1"/>
    <col min="21" max="21" width="11.6640625" style="15" customWidth="1"/>
    <col min="22" max="22" width="31.109375" style="14" customWidth="1"/>
    <col min="23" max="23" width="11.88671875" style="14" customWidth="1"/>
    <col min="24" max="24" width="19.6640625" style="14" customWidth="1"/>
    <col min="25" max="25" width="37.33203125" style="14" customWidth="1"/>
    <col min="26" max="26" width="10.6640625" style="14" customWidth="1"/>
    <col min="27" max="29" width="15.44140625" style="14" customWidth="1"/>
    <col min="30" max="32" width="15.44140625" style="16" customWidth="1"/>
    <col min="33" max="33" width="24.44140625" style="16" bestFit="1" customWidth="1"/>
    <col min="34" max="16384" width="9.33203125" style="17"/>
  </cols>
  <sheetData>
    <row r="1" spans="1:35" ht="14.4" customHeight="1" x14ac:dyDescent="0.3">
      <c r="A1" s="57" t="s">
        <v>145</v>
      </c>
      <c r="B1" s="57"/>
      <c r="C1" s="57"/>
      <c r="D1" s="41"/>
      <c r="E1" s="56" t="s">
        <v>146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9" t="s">
        <v>136</v>
      </c>
      <c r="U1" s="59"/>
      <c r="V1" s="59"/>
      <c r="W1" s="59"/>
      <c r="X1" s="59"/>
      <c r="Y1" s="59"/>
      <c r="Z1" s="59"/>
      <c r="AA1" s="58" t="s">
        <v>198</v>
      </c>
      <c r="AB1" s="58"/>
      <c r="AC1" s="58"/>
      <c r="AD1" s="58"/>
      <c r="AE1" s="58"/>
      <c r="AF1" s="58"/>
      <c r="AG1" s="58"/>
    </row>
    <row r="2" spans="1:35" s="18" customFormat="1" ht="43.2" x14ac:dyDescent="0.3">
      <c r="A2" s="21" t="s">
        <v>3</v>
      </c>
      <c r="B2" s="21" t="s">
        <v>7</v>
      </c>
      <c r="C2" s="21" t="s">
        <v>0</v>
      </c>
      <c r="D2" s="41" t="str">
        <f>U2</f>
        <v>Milestone di riferimento</v>
      </c>
      <c r="E2" s="22" t="s">
        <v>114</v>
      </c>
      <c r="F2" s="22" t="s">
        <v>115</v>
      </c>
      <c r="G2" s="22" t="s">
        <v>111</v>
      </c>
      <c r="H2" s="22" t="s">
        <v>112</v>
      </c>
      <c r="I2" s="22" t="s">
        <v>189</v>
      </c>
      <c r="J2" s="22" t="s">
        <v>160</v>
      </c>
      <c r="K2" s="39" t="s">
        <v>190</v>
      </c>
      <c r="L2" s="39" t="s">
        <v>161</v>
      </c>
      <c r="M2" s="22" t="s">
        <v>191</v>
      </c>
      <c r="N2" s="22" t="s">
        <v>162</v>
      </c>
      <c r="O2" s="39" t="s">
        <v>192</v>
      </c>
      <c r="P2" s="39" t="s">
        <v>163</v>
      </c>
      <c r="Q2" s="22" t="s">
        <v>113</v>
      </c>
      <c r="R2" s="42" t="s">
        <v>193</v>
      </c>
      <c r="S2" s="22" t="s">
        <v>116</v>
      </c>
      <c r="T2" s="23" t="s">
        <v>137</v>
      </c>
      <c r="U2" s="24" t="s">
        <v>159</v>
      </c>
      <c r="V2" s="24" t="s">
        <v>4</v>
      </c>
      <c r="W2" s="24" t="s">
        <v>138</v>
      </c>
      <c r="X2" s="24" t="s">
        <v>155</v>
      </c>
      <c r="Y2" s="25" t="s">
        <v>117</v>
      </c>
      <c r="Z2" s="25" t="s">
        <v>139</v>
      </c>
      <c r="AA2" s="1" t="s">
        <v>110</v>
      </c>
      <c r="AB2" s="1" t="s">
        <v>44</v>
      </c>
      <c r="AC2" s="1" t="s">
        <v>45</v>
      </c>
      <c r="AD2" s="1" t="s">
        <v>107</v>
      </c>
      <c r="AE2" s="1" t="s">
        <v>108</v>
      </c>
      <c r="AF2" s="1" t="s">
        <v>109</v>
      </c>
      <c r="AG2" s="1" t="s">
        <v>2</v>
      </c>
    </row>
    <row r="3" spans="1:35" ht="28.8" x14ac:dyDescent="0.3">
      <c r="A3" s="2" t="s">
        <v>67</v>
      </c>
      <c r="B3" s="3" t="s">
        <v>8</v>
      </c>
      <c r="C3" s="4" t="s">
        <v>46</v>
      </c>
      <c r="D3" s="9" t="str">
        <f t="shared" ref="D3:D36" si="0">U3</f>
        <v>M1.1</v>
      </c>
      <c r="E3" s="5">
        <v>42845</v>
      </c>
      <c r="F3" s="5">
        <v>43008</v>
      </c>
      <c r="G3" s="6">
        <f>E3</f>
        <v>42845</v>
      </c>
      <c r="H3" s="5">
        <v>43221</v>
      </c>
      <c r="I3" s="7">
        <v>43222</v>
      </c>
      <c r="J3" s="7">
        <v>43358</v>
      </c>
      <c r="K3" s="7">
        <f>I3</f>
        <v>43222</v>
      </c>
      <c r="L3" s="7">
        <v>43419</v>
      </c>
      <c r="M3" s="7">
        <f>K3</f>
        <v>43222</v>
      </c>
      <c r="N3" s="7">
        <v>43490</v>
      </c>
      <c r="O3" s="7"/>
      <c r="P3" s="7"/>
      <c r="Q3" s="8">
        <f>N3-M3</f>
        <v>268</v>
      </c>
      <c r="R3" s="43">
        <f ca="1">IF(NOW()-K3&gt;0,IF(T3&lt;&gt;"Conclusa",(NOW()-K3)/Q3,100%),0%)</f>
        <v>1</v>
      </c>
      <c r="S3" s="8">
        <f ca="1">ROUND(IF(NOW()-K3&gt;0,IF(T3&lt;&gt;"Conclusa",N3-NOW(),0),Q3),0)</f>
        <v>0</v>
      </c>
      <c r="T3" s="8" t="s">
        <v>148</v>
      </c>
      <c r="U3" s="9" t="s">
        <v>164</v>
      </c>
      <c r="V3" s="4" t="s">
        <v>125</v>
      </c>
      <c r="W3" s="9" t="s">
        <v>149</v>
      </c>
      <c r="X3" s="9"/>
      <c r="Y3" s="4" t="s">
        <v>124</v>
      </c>
      <c r="Z3" s="9" t="s">
        <v>150</v>
      </c>
      <c r="AA3" s="9" t="s">
        <v>44</v>
      </c>
      <c r="AB3" s="9" t="s">
        <v>194</v>
      </c>
      <c r="AC3" s="9"/>
      <c r="AD3" s="10"/>
      <c r="AE3" s="10"/>
      <c r="AF3" s="10"/>
      <c r="AG3" s="10" t="s">
        <v>5</v>
      </c>
    </row>
    <row r="4" spans="1:35" ht="86.4" x14ac:dyDescent="0.3">
      <c r="A4" s="2" t="s">
        <v>67</v>
      </c>
      <c r="B4" s="3" t="s">
        <v>9</v>
      </c>
      <c r="C4" s="4" t="s">
        <v>47</v>
      </c>
      <c r="D4" s="9" t="str">
        <f t="shared" si="0"/>
        <v>M1.2</v>
      </c>
      <c r="E4" s="5">
        <v>43009</v>
      </c>
      <c r="F4" s="5">
        <v>43373</v>
      </c>
      <c r="G4" s="6">
        <f>E4+($H$3-$F$3)</f>
        <v>43222</v>
      </c>
      <c r="H4" s="5">
        <f>F4+($H$3-$F$3)</f>
        <v>43586</v>
      </c>
      <c r="I4" s="7">
        <f t="shared" ref="I4:I36" si="1">G4</f>
        <v>43222</v>
      </c>
      <c r="J4" s="7">
        <f t="shared" ref="J4:J7" si="2">H4</f>
        <v>43586</v>
      </c>
      <c r="K4" s="7">
        <f>I4</f>
        <v>43222</v>
      </c>
      <c r="L4" s="7">
        <f>J4</f>
        <v>43586</v>
      </c>
      <c r="M4" s="7">
        <f t="shared" ref="M4:M36" si="3">K4</f>
        <v>43222</v>
      </c>
      <c r="N4" s="7">
        <f>L4</f>
        <v>43586</v>
      </c>
      <c r="O4" s="7"/>
      <c r="P4" s="7"/>
      <c r="Q4" s="8">
        <f t="shared" ref="Q4:Q36" si="4">N4-M4</f>
        <v>364</v>
      </c>
      <c r="R4" s="43">
        <f t="shared" ref="R4:R36" ca="1" si="5">IF(NOW()-K4&gt;0,IF(T4&lt;&gt;"Conclusa",(NOW()-K4)/Q4,100%),0%)</f>
        <v>0.81178050245472444</v>
      </c>
      <c r="S4" s="8">
        <f t="shared" ref="S4:S7" ca="1" si="6">ROUND(IF(NOW()-K4&gt;0,IF(T4&lt;&gt;"Conclusa",N4-NOW(),0),Q4),0)</f>
        <v>69</v>
      </c>
      <c r="T4" s="8" t="s">
        <v>147</v>
      </c>
      <c r="U4" s="9" t="s">
        <v>165</v>
      </c>
      <c r="V4" s="4" t="s">
        <v>83</v>
      </c>
      <c r="W4" s="9" t="s">
        <v>153</v>
      </c>
      <c r="X4" s="9"/>
      <c r="Y4" s="4" t="s">
        <v>129</v>
      </c>
      <c r="Z4" s="9"/>
      <c r="AA4" s="9" t="s">
        <v>44</v>
      </c>
      <c r="AB4" s="9" t="s">
        <v>194</v>
      </c>
      <c r="AC4" s="9"/>
      <c r="AD4" s="10"/>
      <c r="AE4" s="10"/>
      <c r="AF4" s="10"/>
      <c r="AG4" s="10" t="s">
        <v>5</v>
      </c>
    </row>
    <row r="5" spans="1:35" ht="43.2" x14ac:dyDescent="0.3">
      <c r="A5" s="2" t="s">
        <v>67</v>
      </c>
      <c r="B5" s="3" t="s">
        <v>10</v>
      </c>
      <c r="C5" s="4" t="s">
        <v>48</v>
      </c>
      <c r="D5" s="9" t="str">
        <f t="shared" si="0"/>
        <v>M1.2</v>
      </c>
      <c r="E5" s="5">
        <v>43009</v>
      </c>
      <c r="F5" s="5">
        <v>43373</v>
      </c>
      <c r="G5" s="6">
        <f t="shared" ref="G5:G36" si="7">E5+($H$3-$F$3)</f>
        <v>43222</v>
      </c>
      <c r="H5" s="5">
        <f t="shared" ref="H5:H36" si="8">F5+($H$3-$F$3)</f>
        <v>43586</v>
      </c>
      <c r="I5" s="7">
        <f t="shared" si="1"/>
        <v>43222</v>
      </c>
      <c r="J5" s="7">
        <f t="shared" si="2"/>
        <v>43586</v>
      </c>
      <c r="K5" s="7">
        <f>I5</f>
        <v>43222</v>
      </c>
      <c r="L5" s="7">
        <f t="shared" ref="L5:L8" si="9">J5</f>
        <v>43586</v>
      </c>
      <c r="M5" s="7">
        <f t="shared" si="3"/>
        <v>43222</v>
      </c>
      <c r="N5" s="7">
        <f t="shared" ref="N5:N36" si="10">L5</f>
        <v>43586</v>
      </c>
      <c r="O5" s="7"/>
      <c r="P5" s="7"/>
      <c r="Q5" s="8">
        <f t="shared" si="4"/>
        <v>364</v>
      </c>
      <c r="R5" s="43">
        <f t="shared" ca="1" si="5"/>
        <v>0.81178050245472444</v>
      </c>
      <c r="S5" s="8">
        <f t="shared" ca="1" si="6"/>
        <v>69</v>
      </c>
      <c r="T5" s="8" t="s">
        <v>147</v>
      </c>
      <c r="U5" s="9" t="s">
        <v>165</v>
      </c>
      <c r="V5" s="4" t="s">
        <v>84</v>
      </c>
      <c r="W5" s="9" t="s">
        <v>153</v>
      </c>
      <c r="X5" s="9"/>
      <c r="Y5" s="4" t="s">
        <v>72</v>
      </c>
      <c r="Z5" s="9"/>
      <c r="AA5" s="9" t="s">
        <v>44</v>
      </c>
      <c r="AB5" s="9" t="s">
        <v>194</v>
      </c>
      <c r="AC5" s="9"/>
      <c r="AD5" s="10"/>
      <c r="AE5" s="10"/>
      <c r="AF5" s="10"/>
      <c r="AG5" s="10" t="s">
        <v>5</v>
      </c>
    </row>
    <row r="6" spans="1:35" ht="72" x14ac:dyDescent="0.3">
      <c r="A6" s="2" t="s">
        <v>67</v>
      </c>
      <c r="B6" s="3" t="s">
        <v>11</v>
      </c>
      <c r="C6" s="4" t="s">
        <v>49</v>
      </c>
      <c r="D6" s="9" t="str">
        <f t="shared" si="0"/>
        <v>M1.2</v>
      </c>
      <c r="E6" s="5">
        <v>43009</v>
      </c>
      <c r="F6" s="5">
        <v>43373</v>
      </c>
      <c r="G6" s="6">
        <f t="shared" si="7"/>
        <v>43222</v>
      </c>
      <c r="H6" s="5">
        <f t="shared" si="8"/>
        <v>43586</v>
      </c>
      <c r="I6" s="7">
        <f t="shared" si="1"/>
        <v>43222</v>
      </c>
      <c r="J6" s="7">
        <f t="shared" si="2"/>
        <v>43586</v>
      </c>
      <c r="K6" s="7">
        <f>I6</f>
        <v>43222</v>
      </c>
      <c r="L6" s="7">
        <f t="shared" si="9"/>
        <v>43586</v>
      </c>
      <c r="M6" s="7">
        <f t="shared" si="3"/>
        <v>43222</v>
      </c>
      <c r="N6" s="7">
        <f t="shared" si="10"/>
        <v>43586</v>
      </c>
      <c r="O6" s="7"/>
      <c r="P6" s="7"/>
      <c r="Q6" s="8">
        <f t="shared" si="4"/>
        <v>364</v>
      </c>
      <c r="R6" s="43">
        <f t="shared" ca="1" si="5"/>
        <v>0.81178050245472444</v>
      </c>
      <c r="S6" s="8">
        <f t="shared" ca="1" si="6"/>
        <v>69</v>
      </c>
      <c r="T6" s="8" t="s">
        <v>147</v>
      </c>
      <c r="U6" s="9" t="s">
        <v>165</v>
      </c>
      <c r="V6" s="4" t="s">
        <v>82</v>
      </c>
      <c r="W6" s="9" t="s">
        <v>153</v>
      </c>
      <c r="X6" s="9"/>
      <c r="Y6" s="4" t="s">
        <v>73</v>
      </c>
      <c r="Z6" s="9"/>
      <c r="AA6" s="9" t="s">
        <v>44</v>
      </c>
      <c r="AB6" s="9" t="s">
        <v>194</v>
      </c>
      <c r="AC6" s="9" t="s">
        <v>196</v>
      </c>
      <c r="AD6" s="10" t="s">
        <v>196</v>
      </c>
      <c r="AE6" s="10" t="s">
        <v>196</v>
      </c>
      <c r="AF6" s="10" t="s">
        <v>196</v>
      </c>
      <c r="AG6" s="10" t="s">
        <v>5</v>
      </c>
    </row>
    <row r="7" spans="1:35" ht="28.8" x14ac:dyDescent="0.3">
      <c r="A7" s="2" t="s">
        <v>67</v>
      </c>
      <c r="B7" s="3" t="s">
        <v>12</v>
      </c>
      <c r="C7" s="4" t="s">
        <v>50</v>
      </c>
      <c r="D7" s="9" t="str">
        <f t="shared" si="0"/>
        <v>M1.2</v>
      </c>
      <c r="E7" s="5">
        <v>43009</v>
      </c>
      <c r="F7" s="5">
        <v>43373</v>
      </c>
      <c r="G7" s="6">
        <f t="shared" si="7"/>
        <v>43222</v>
      </c>
      <c r="H7" s="5">
        <f t="shared" si="8"/>
        <v>43586</v>
      </c>
      <c r="I7" s="7">
        <f t="shared" si="1"/>
        <v>43222</v>
      </c>
      <c r="J7" s="7">
        <f t="shared" si="2"/>
        <v>43586</v>
      </c>
      <c r="K7" s="7">
        <f t="shared" ref="K7:K8" si="11">I7</f>
        <v>43222</v>
      </c>
      <c r="L7" s="7">
        <f t="shared" si="9"/>
        <v>43586</v>
      </c>
      <c r="M7" s="7">
        <f t="shared" si="3"/>
        <v>43222</v>
      </c>
      <c r="N7" s="7">
        <f t="shared" si="10"/>
        <v>43586</v>
      </c>
      <c r="O7" s="7"/>
      <c r="P7" s="7"/>
      <c r="Q7" s="8">
        <f t="shared" si="4"/>
        <v>364</v>
      </c>
      <c r="R7" s="43">
        <f t="shared" ca="1" si="5"/>
        <v>0.81178050245472444</v>
      </c>
      <c r="S7" s="8">
        <f t="shared" ca="1" si="6"/>
        <v>69</v>
      </c>
      <c r="T7" s="8" t="s">
        <v>147</v>
      </c>
      <c r="U7" s="9" t="s">
        <v>165</v>
      </c>
      <c r="V7" s="4" t="s">
        <v>85</v>
      </c>
      <c r="W7" s="9" t="s">
        <v>153</v>
      </c>
      <c r="X7" s="9"/>
      <c r="Y7" s="4" t="s">
        <v>72</v>
      </c>
      <c r="Z7" s="9"/>
      <c r="AA7" s="9" t="s">
        <v>44</v>
      </c>
      <c r="AB7" s="9" t="s">
        <v>194</v>
      </c>
      <c r="AC7" s="9"/>
      <c r="AD7" s="10"/>
      <c r="AE7" s="10"/>
      <c r="AF7" s="10"/>
      <c r="AG7" s="10" t="s">
        <v>5</v>
      </c>
    </row>
    <row r="8" spans="1:35" ht="28.8" x14ac:dyDescent="0.3">
      <c r="A8" s="2" t="s">
        <v>67</v>
      </c>
      <c r="B8" s="3" t="s">
        <v>13</v>
      </c>
      <c r="C8" s="4" t="s">
        <v>77</v>
      </c>
      <c r="D8" s="9" t="str">
        <f t="shared" si="0"/>
        <v>M1.1</v>
      </c>
      <c r="E8" s="5">
        <v>43009</v>
      </c>
      <c r="F8" s="5">
        <v>43069</v>
      </c>
      <c r="G8" s="7">
        <f t="shared" si="7"/>
        <v>43222</v>
      </c>
      <c r="H8" s="5">
        <f t="shared" si="8"/>
        <v>43282</v>
      </c>
      <c r="I8" s="7">
        <f t="shared" si="1"/>
        <v>43222</v>
      </c>
      <c r="J8" s="7">
        <v>43312</v>
      </c>
      <c r="K8" s="7">
        <f t="shared" si="11"/>
        <v>43222</v>
      </c>
      <c r="L8" s="7">
        <f t="shared" si="9"/>
        <v>43312</v>
      </c>
      <c r="M8" s="7">
        <f t="shared" si="3"/>
        <v>43222</v>
      </c>
      <c r="N8" s="7">
        <f t="shared" si="10"/>
        <v>43312</v>
      </c>
      <c r="O8" s="7"/>
      <c r="P8" s="7"/>
      <c r="Q8" s="8">
        <f t="shared" si="4"/>
        <v>90</v>
      </c>
      <c r="R8" s="43">
        <f t="shared" ca="1" si="5"/>
        <v>1</v>
      </c>
      <c r="S8" s="8">
        <f ca="1">ROUND(IF(NOW()-K8&gt;0,IF(T8&lt;&gt;"Conclusa",N8-NOW(),0),Q8),0)</f>
        <v>0</v>
      </c>
      <c r="T8" s="8" t="s">
        <v>148</v>
      </c>
      <c r="U8" s="9" t="s">
        <v>164</v>
      </c>
      <c r="V8" s="4" t="s">
        <v>87</v>
      </c>
      <c r="W8" s="9" t="s">
        <v>149</v>
      </c>
      <c r="X8" s="9"/>
      <c r="Y8" s="4" t="s">
        <v>86</v>
      </c>
      <c r="Z8" s="9" t="s">
        <v>150</v>
      </c>
      <c r="AA8" s="9" t="s">
        <v>44</v>
      </c>
      <c r="AB8" s="9" t="s">
        <v>194</v>
      </c>
      <c r="AC8" s="9"/>
      <c r="AD8" s="10"/>
      <c r="AE8" s="10"/>
      <c r="AF8" s="10"/>
      <c r="AG8" s="10" t="s">
        <v>5</v>
      </c>
    </row>
    <row r="9" spans="1:35" ht="129.6" x14ac:dyDescent="0.3">
      <c r="A9" s="2" t="s">
        <v>68</v>
      </c>
      <c r="B9" s="3" t="s">
        <v>15</v>
      </c>
      <c r="C9" s="27" t="s">
        <v>51</v>
      </c>
      <c r="D9" s="26" t="str">
        <f t="shared" si="0"/>
        <v>M2.1</v>
      </c>
      <c r="E9" s="5">
        <v>43009</v>
      </c>
      <c r="F9" s="5">
        <v>43100</v>
      </c>
      <c r="G9" s="6">
        <f t="shared" si="7"/>
        <v>43222</v>
      </c>
      <c r="H9" s="5">
        <f t="shared" si="8"/>
        <v>43313</v>
      </c>
      <c r="I9" s="7">
        <v>43313</v>
      </c>
      <c r="J9" s="7">
        <v>43373</v>
      </c>
      <c r="K9" s="7">
        <v>43252</v>
      </c>
      <c r="L9" s="7">
        <v>43465</v>
      </c>
      <c r="M9" s="7">
        <f t="shared" si="3"/>
        <v>43252</v>
      </c>
      <c r="N9" s="7">
        <v>43511</v>
      </c>
      <c r="O9" s="7"/>
      <c r="P9" s="7"/>
      <c r="Q9" s="8">
        <f t="shared" si="4"/>
        <v>259</v>
      </c>
      <c r="R9" s="43">
        <f t="shared" ca="1" si="5"/>
        <v>1.0250505903224698</v>
      </c>
      <c r="S9" s="8">
        <f ca="1">ROUND(IF(NOW()-K9&gt;0,IF(T9&lt;&gt;"Conclusa",N9-NOW(),0),Q9),0)</f>
        <v>-6</v>
      </c>
      <c r="T9" s="8" t="s">
        <v>147</v>
      </c>
      <c r="U9" s="9" t="s">
        <v>166</v>
      </c>
      <c r="V9" s="4" t="s">
        <v>118</v>
      </c>
      <c r="W9" s="48" t="s">
        <v>154</v>
      </c>
      <c r="X9" s="9"/>
      <c r="Y9" s="4" t="s">
        <v>140</v>
      </c>
      <c r="Z9" s="48"/>
      <c r="AA9" s="9" t="s">
        <v>45</v>
      </c>
      <c r="AB9" s="9"/>
      <c r="AC9" s="9" t="s">
        <v>197</v>
      </c>
      <c r="AD9" s="10"/>
      <c r="AE9" s="10"/>
      <c r="AF9" s="10" t="s">
        <v>195</v>
      </c>
      <c r="AG9" s="10"/>
      <c r="AH9" s="17" t="s">
        <v>6</v>
      </c>
    </row>
    <row r="10" spans="1:35" ht="102.6" customHeight="1" x14ac:dyDescent="0.3">
      <c r="A10" s="2" t="s">
        <v>68</v>
      </c>
      <c r="B10" s="3" t="s">
        <v>14</v>
      </c>
      <c r="C10" s="27" t="s">
        <v>52</v>
      </c>
      <c r="D10" s="26" t="str">
        <f t="shared" si="0"/>
        <v>M2.1</v>
      </c>
      <c r="E10" s="5">
        <v>43009</v>
      </c>
      <c r="F10" s="5">
        <v>43100</v>
      </c>
      <c r="G10" s="6">
        <f t="shared" si="7"/>
        <v>43222</v>
      </c>
      <c r="H10" s="5">
        <f t="shared" si="8"/>
        <v>43313</v>
      </c>
      <c r="I10" s="7">
        <v>43313</v>
      </c>
      <c r="J10" s="7">
        <v>43373</v>
      </c>
      <c r="K10" s="7">
        <v>43252</v>
      </c>
      <c r="L10" s="7">
        <v>43465</v>
      </c>
      <c r="M10" s="7">
        <f t="shared" si="3"/>
        <v>43252</v>
      </c>
      <c r="N10" s="7">
        <v>43511</v>
      </c>
      <c r="O10" s="7"/>
      <c r="P10" s="7"/>
      <c r="Q10" s="8">
        <f t="shared" si="4"/>
        <v>259</v>
      </c>
      <c r="R10" s="43">
        <f t="shared" ca="1" si="5"/>
        <v>1.0250505903224698</v>
      </c>
      <c r="S10" s="8">
        <f t="shared" ref="S10:S36" ca="1" si="12">ROUND(IF(NOW()-K10&gt;0,IF(T10&lt;&gt;"Conclusa",N10-NOW(),0),Q10),0)</f>
        <v>-6</v>
      </c>
      <c r="T10" s="8" t="s">
        <v>147</v>
      </c>
      <c r="U10" s="9" t="s">
        <v>166</v>
      </c>
      <c r="V10" s="4" t="s">
        <v>119</v>
      </c>
      <c r="W10" s="48" t="s">
        <v>154</v>
      </c>
      <c r="X10" s="9"/>
      <c r="Y10" s="4" t="s">
        <v>130</v>
      </c>
      <c r="Z10" s="48"/>
      <c r="AA10" s="9" t="s">
        <v>45</v>
      </c>
      <c r="AB10" s="9"/>
      <c r="AC10" s="9" t="s">
        <v>197</v>
      </c>
      <c r="AD10" s="10"/>
      <c r="AE10" s="10"/>
      <c r="AF10" s="10" t="s">
        <v>195</v>
      </c>
      <c r="AG10" s="10"/>
    </row>
    <row r="11" spans="1:35" ht="57.6" x14ac:dyDescent="0.3">
      <c r="A11" s="2" t="s">
        <v>68</v>
      </c>
      <c r="B11" s="3" t="s">
        <v>16</v>
      </c>
      <c r="C11" s="11" t="s">
        <v>53</v>
      </c>
      <c r="D11" s="46" t="str">
        <f t="shared" si="0"/>
        <v>M2.2</v>
      </c>
      <c r="E11" s="12">
        <v>43070</v>
      </c>
      <c r="F11" s="12">
        <v>43312</v>
      </c>
      <c r="G11" s="6">
        <f t="shared" si="7"/>
        <v>43283</v>
      </c>
      <c r="H11" s="5">
        <f t="shared" si="8"/>
        <v>43525</v>
      </c>
      <c r="I11" s="7">
        <v>43374</v>
      </c>
      <c r="J11" s="7">
        <f>H11</f>
        <v>43525</v>
      </c>
      <c r="K11" s="7">
        <v>43466</v>
      </c>
      <c r="L11" s="7">
        <f t="shared" ref="K11:L25" si="13">J11</f>
        <v>43525</v>
      </c>
      <c r="M11" s="7">
        <f t="shared" si="3"/>
        <v>43466</v>
      </c>
      <c r="N11" s="7">
        <v>43555</v>
      </c>
      <c r="O11" s="7"/>
      <c r="P11" s="7"/>
      <c r="Q11" s="8">
        <f t="shared" si="4"/>
        <v>89</v>
      </c>
      <c r="R11" s="43">
        <f t="shared" ca="1" si="5"/>
        <v>0.57851801003954695</v>
      </c>
      <c r="S11" s="8">
        <f t="shared" ca="1" si="12"/>
        <v>38</v>
      </c>
      <c r="T11" s="8" t="s">
        <v>147</v>
      </c>
      <c r="U11" s="9" t="s">
        <v>167</v>
      </c>
      <c r="V11" s="11" t="s">
        <v>90</v>
      </c>
      <c r="W11" s="9" t="s">
        <v>154</v>
      </c>
      <c r="X11" s="9"/>
      <c r="Y11" s="11" t="s">
        <v>122</v>
      </c>
      <c r="Z11" s="9"/>
      <c r="AA11" s="9" t="s">
        <v>45</v>
      </c>
      <c r="AB11" s="9" t="s">
        <v>196</v>
      </c>
      <c r="AC11" s="9" t="s">
        <v>194</v>
      </c>
      <c r="AD11" s="10" t="s">
        <v>196</v>
      </c>
      <c r="AE11" s="10" t="s">
        <v>196</v>
      </c>
      <c r="AF11" s="10"/>
      <c r="AG11" s="10"/>
    </row>
    <row r="12" spans="1:35" ht="28.8" x14ac:dyDescent="0.3">
      <c r="A12" s="2" t="s">
        <v>68</v>
      </c>
      <c r="B12" s="3" t="s">
        <v>17</v>
      </c>
      <c r="C12" s="11" t="s">
        <v>54</v>
      </c>
      <c r="D12" s="46" t="str">
        <f t="shared" si="0"/>
        <v>M2.2</v>
      </c>
      <c r="E12" s="12">
        <v>43070</v>
      </c>
      <c r="F12" s="12">
        <v>43312</v>
      </c>
      <c r="G12" s="6">
        <f t="shared" si="7"/>
        <v>43283</v>
      </c>
      <c r="H12" s="5">
        <f t="shared" si="8"/>
        <v>43525</v>
      </c>
      <c r="I12" s="7">
        <v>43374</v>
      </c>
      <c r="J12" s="7">
        <f t="shared" ref="J12:J14" si="14">H12</f>
        <v>43525</v>
      </c>
      <c r="K12" s="7">
        <v>43466</v>
      </c>
      <c r="L12" s="7">
        <f t="shared" si="13"/>
        <v>43525</v>
      </c>
      <c r="M12" s="7">
        <f t="shared" si="3"/>
        <v>43466</v>
      </c>
      <c r="N12" s="7">
        <v>43555</v>
      </c>
      <c r="O12" s="7"/>
      <c r="P12" s="7"/>
      <c r="Q12" s="8">
        <f t="shared" si="4"/>
        <v>89</v>
      </c>
      <c r="R12" s="43">
        <f t="shared" ca="1" si="5"/>
        <v>0.57851801003954695</v>
      </c>
      <c r="S12" s="8">
        <f t="shared" ca="1" si="12"/>
        <v>38</v>
      </c>
      <c r="T12" s="8" t="s">
        <v>147</v>
      </c>
      <c r="U12" s="9" t="s">
        <v>167</v>
      </c>
      <c r="V12" s="11" t="s">
        <v>91</v>
      </c>
      <c r="W12" s="9" t="s">
        <v>154</v>
      </c>
      <c r="X12" s="9"/>
      <c r="Y12" s="11" t="s">
        <v>122</v>
      </c>
      <c r="Z12" s="9"/>
      <c r="AA12" s="9" t="s">
        <v>45</v>
      </c>
      <c r="AB12" s="9" t="s">
        <v>196</v>
      </c>
      <c r="AC12" s="9" t="s">
        <v>194</v>
      </c>
      <c r="AD12" s="10" t="s">
        <v>196</v>
      </c>
      <c r="AE12" s="10" t="s">
        <v>196</v>
      </c>
      <c r="AF12" s="10"/>
      <c r="AG12" s="10"/>
    </row>
    <row r="13" spans="1:35" s="19" customFormat="1" ht="57.6" x14ac:dyDescent="0.3">
      <c r="A13" s="2" t="s">
        <v>68</v>
      </c>
      <c r="B13" s="3" t="s">
        <v>18</v>
      </c>
      <c r="C13" s="11" t="s">
        <v>55</v>
      </c>
      <c r="D13" s="46" t="str">
        <f t="shared" si="0"/>
        <v>M2.3</v>
      </c>
      <c r="E13" s="12">
        <v>43282</v>
      </c>
      <c r="F13" s="12">
        <v>43373</v>
      </c>
      <c r="G13" s="6">
        <f t="shared" si="7"/>
        <v>43495</v>
      </c>
      <c r="H13" s="5">
        <f t="shared" si="8"/>
        <v>43586</v>
      </c>
      <c r="I13" s="7">
        <f t="shared" si="1"/>
        <v>43495</v>
      </c>
      <c r="J13" s="7">
        <f t="shared" si="14"/>
        <v>43586</v>
      </c>
      <c r="K13" s="7">
        <v>43497</v>
      </c>
      <c r="L13" s="7">
        <f t="shared" si="13"/>
        <v>43586</v>
      </c>
      <c r="M13" s="7">
        <f t="shared" si="3"/>
        <v>43497</v>
      </c>
      <c r="N13" s="7">
        <f t="shared" si="10"/>
        <v>43586</v>
      </c>
      <c r="O13" s="7"/>
      <c r="P13" s="7"/>
      <c r="Q13" s="8">
        <f t="shared" si="4"/>
        <v>89</v>
      </c>
      <c r="R13" s="43">
        <f t="shared" ca="1" si="5"/>
        <v>0.23020340329797395</v>
      </c>
      <c r="S13" s="8">
        <f t="shared" ca="1" si="12"/>
        <v>69</v>
      </c>
      <c r="T13" s="8" t="s">
        <v>151</v>
      </c>
      <c r="U13" s="9" t="s">
        <v>168</v>
      </c>
      <c r="V13" s="4" t="s">
        <v>120</v>
      </c>
      <c r="W13" s="9" t="s">
        <v>154</v>
      </c>
      <c r="X13" s="9"/>
      <c r="Y13" s="4" t="s">
        <v>89</v>
      </c>
      <c r="Z13" s="9"/>
      <c r="AA13" s="9" t="s">
        <v>45</v>
      </c>
      <c r="AB13" s="9"/>
      <c r="AC13" s="9" t="s">
        <v>197</v>
      </c>
      <c r="AD13" s="10"/>
      <c r="AE13" s="10"/>
      <c r="AF13" s="10" t="s">
        <v>195</v>
      </c>
      <c r="AG13" s="10"/>
      <c r="AI13" s="17"/>
    </row>
    <row r="14" spans="1:35" s="19" customFormat="1" ht="57.6" x14ac:dyDescent="0.3">
      <c r="A14" s="2" t="s">
        <v>68</v>
      </c>
      <c r="B14" s="3" t="s">
        <v>19</v>
      </c>
      <c r="C14" s="29" t="s">
        <v>56</v>
      </c>
      <c r="D14" s="47" t="str">
        <f t="shared" si="0"/>
        <v>M2.3</v>
      </c>
      <c r="E14" s="12">
        <v>43282</v>
      </c>
      <c r="F14" s="12">
        <v>43373</v>
      </c>
      <c r="G14" s="7">
        <f t="shared" si="7"/>
        <v>43495</v>
      </c>
      <c r="H14" s="5">
        <f t="shared" si="8"/>
        <v>43586</v>
      </c>
      <c r="I14" s="7">
        <f t="shared" si="1"/>
        <v>43495</v>
      </c>
      <c r="J14" s="7">
        <f t="shared" si="14"/>
        <v>43586</v>
      </c>
      <c r="K14" s="7">
        <v>43497</v>
      </c>
      <c r="L14" s="7">
        <f t="shared" si="13"/>
        <v>43586</v>
      </c>
      <c r="M14" s="7">
        <f t="shared" si="3"/>
        <v>43497</v>
      </c>
      <c r="N14" s="7">
        <f t="shared" si="10"/>
        <v>43586</v>
      </c>
      <c r="O14" s="7"/>
      <c r="P14" s="7"/>
      <c r="Q14" s="8">
        <f t="shared" si="4"/>
        <v>89</v>
      </c>
      <c r="R14" s="43">
        <f t="shared" ca="1" si="5"/>
        <v>0.23020340329797395</v>
      </c>
      <c r="S14" s="8">
        <f t="shared" ca="1" si="12"/>
        <v>69</v>
      </c>
      <c r="T14" s="8" t="s">
        <v>151</v>
      </c>
      <c r="U14" s="26" t="s">
        <v>168</v>
      </c>
      <c r="V14" s="27" t="s">
        <v>121</v>
      </c>
      <c r="W14" s="26" t="s">
        <v>154</v>
      </c>
      <c r="X14" s="26"/>
      <c r="Y14" s="27" t="s">
        <v>88</v>
      </c>
      <c r="Z14" s="26"/>
      <c r="AA14" s="26" t="s">
        <v>45</v>
      </c>
      <c r="AB14" s="26"/>
      <c r="AC14" s="26" t="s">
        <v>197</v>
      </c>
      <c r="AD14" s="34"/>
      <c r="AE14" s="34"/>
      <c r="AF14" s="34" t="s">
        <v>195</v>
      </c>
      <c r="AG14" s="34"/>
      <c r="AI14" s="17"/>
    </row>
    <row r="15" spans="1:35" ht="43.2" x14ac:dyDescent="0.3">
      <c r="A15" s="30" t="s">
        <v>68</v>
      </c>
      <c r="B15" s="31" t="s">
        <v>20</v>
      </c>
      <c r="C15" s="32" t="s">
        <v>141</v>
      </c>
      <c r="D15" s="35" t="str">
        <f t="shared" si="0"/>
        <v>M2.3</v>
      </c>
      <c r="E15" s="5">
        <v>43282</v>
      </c>
      <c r="F15" s="5">
        <v>43373</v>
      </c>
      <c r="G15" s="33">
        <f t="shared" si="7"/>
        <v>43495</v>
      </c>
      <c r="H15" s="5">
        <f t="shared" si="8"/>
        <v>43586</v>
      </c>
      <c r="I15" s="7">
        <f t="shared" si="1"/>
        <v>43495</v>
      </c>
      <c r="J15" s="7">
        <f>H15</f>
        <v>43586</v>
      </c>
      <c r="K15" s="7">
        <v>43511</v>
      </c>
      <c r="L15" s="7">
        <f t="shared" si="13"/>
        <v>43586</v>
      </c>
      <c r="M15" s="7">
        <f t="shared" si="3"/>
        <v>43511</v>
      </c>
      <c r="N15" s="7">
        <f t="shared" si="10"/>
        <v>43586</v>
      </c>
      <c r="O15" s="7"/>
      <c r="P15" s="7"/>
      <c r="Q15" s="8">
        <f t="shared" si="4"/>
        <v>75</v>
      </c>
      <c r="R15" s="43">
        <f t="shared" ca="1" si="5"/>
        <v>8.6508038580262417E-2</v>
      </c>
      <c r="S15" s="8">
        <f t="shared" ca="1" si="12"/>
        <v>69</v>
      </c>
      <c r="T15" s="8" t="s">
        <v>151</v>
      </c>
      <c r="U15" s="35" t="s">
        <v>168</v>
      </c>
      <c r="V15" s="30" t="s">
        <v>122</v>
      </c>
      <c r="W15" s="26"/>
      <c r="X15" s="26"/>
      <c r="Y15" s="30" t="s">
        <v>122</v>
      </c>
      <c r="Z15" s="26"/>
      <c r="AA15" s="35" t="s">
        <v>45</v>
      </c>
      <c r="AB15" s="35"/>
      <c r="AC15" s="35" t="s">
        <v>197</v>
      </c>
      <c r="AD15" s="36"/>
      <c r="AE15" s="36"/>
      <c r="AF15" s="36" t="s">
        <v>195</v>
      </c>
      <c r="AG15" s="36"/>
    </row>
    <row r="16" spans="1:35" ht="43.2" x14ac:dyDescent="0.3">
      <c r="A16" s="30" t="s">
        <v>68</v>
      </c>
      <c r="B16" s="31" t="s">
        <v>21</v>
      </c>
      <c r="C16" s="32" t="s">
        <v>142</v>
      </c>
      <c r="D16" s="35" t="str">
        <f t="shared" si="0"/>
        <v>M2.3</v>
      </c>
      <c r="E16" s="5">
        <v>43282</v>
      </c>
      <c r="F16" s="5">
        <v>43373</v>
      </c>
      <c r="G16" s="33">
        <f t="shared" si="7"/>
        <v>43495</v>
      </c>
      <c r="H16" s="5">
        <f t="shared" si="8"/>
        <v>43586</v>
      </c>
      <c r="I16" s="7">
        <f t="shared" si="1"/>
        <v>43495</v>
      </c>
      <c r="J16" s="7">
        <f>H16</f>
        <v>43586</v>
      </c>
      <c r="K16" s="7">
        <v>43511</v>
      </c>
      <c r="L16" s="7">
        <f t="shared" si="13"/>
        <v>43586</v>
      </c>
      <c r="M16" s="7">
        <f t="shared" si="3"/>
        <v>43511</v>
      </c>
      <c r="N16" s="7">
        <f t="shared" si="10"/>
        <v>43586</v>
      </c>
      <c r="O16" s="7"/>
      <c r="P16" s="7"/>
      <c r="Q16" s="8">
        <f t="shared" si="4"/>
        <v>75</v>
      </c>
      <c r="R16" s="43">
        <f t="shared" ca="1" si="5"/>
        <v>8.6508038580262417E-2</v>
      </c>
      <c r="S16" s="8">
        <f t="shared" ca="1" si="12"/>
        <v>69</v>
      </c>
      <c r="T16" s="8" t="s">
        <v>151</v>
      </c>
      <c r="U16" s="35" t="s">
        <v>168</v>
      </c>
      <c r="V16" s="30" t="s">
        <v>122</v>
      </c>
      <c r="W16" s="26"/>
      <c r="X16" s="26"/>
      <c r="Y16" s="30" t="s">
        <v>122</v>
      </c>
      <c r="Z16" s="26"/>
      <c r="AA16" s="35" t="s">
        <v>45</v>
      </c>
      <c r="AB16" s="35"/>
      <c r="AC16" s="35" t="s">
        <v>197</v>
      </c>
      <c r="AD16" s="36"/>
      <c r="AE16" s="36"/>
      <c r="AF16" s="36" t="s">
        <v>195</v>
      </c>
      <c r="AG16" s="36"/>
    </row>
    <row r="17" spans="1:35" ht="28.8" x14ac:dyDescent="0.3">
      <c r="A17" s="27" t="s">
        <v>69</v>
      </c>
      <c r="B17" s="3" t="s">
        <v>22</v>
      </c>
      <c r="C17" s="27" t="s">
        <v>157</v>
      </c>
      <c r="D17" s="26" t="str">
        <f t="shared" si="0"/>
        <v>M3.1</v>
      </c>
      <c r="E17" s="5">
        <v>43009</v>
      </c>
      <c r="F17" s="5">
        <v>43069</v>
      </c>
      <c r="G17" s="7">
        <f t="shared" si="7"/>
        <v>43222</v>
      </c>
      <c r="H17" s="5">
        <f t="shared" si="8"/>
        <v>43282</v>
      </c>
      <c r="I17" s="7">
        <v>43251</v>
      </c>
      <c r="J17" s="7">
        <v>43322</v>
      </c>
      <c r="K17" s="7">
        <f t="shared" si="13"/>
        <v>43251</v>
      </c>
      <c r="L17" s="7">
        <v>43326</v>
      </c>
      <c r="M17" s="7">
        <f t="shared" si="3"/>
        <v>43251</v>
      </c>
      <c r="N17" s="7">
        <f t="shared" si="10"/>
        <v>43326</v>
      </c>
      <c r="O17" s="7"/>
      <c r="P17" s="7"/>
      <c r="Q17" s="8">
        <f t="shared" si="4"/>
        <v>75</v>
      </c>
      <c r="R17" s="43">
        <f t="shared" ca="1" si="5"/>
        <v>1</v>
      </c>
      <c r="S17" s="8">
        <f t="shared" ca="1" si="12"/>
        <v>0</v>
      </c>
      <c r="T17" s="8" t="s">
        <v>148</v>
      </c>
      <c r="U17" s="26" t="s">
        <v>169</v>
      </c>
      <c r="V17" s="27" t="s">
        <v>208</v>
      </c>
      <c r="W17" s="26" t="s">
        <v>149</v>
      </c>
      <c r="X17" s="26"/>
      <c r="Y17" s="27" t="s">
        <v>209</v>
      </c>
      <c r="Z17" s="26" t="s">
        <v>150</v>
      </c>
      <c r="AA17" s="26" t="s">
        <v>44</v>
      </c>
      <c r="AB17" s="26" t="s">
        <v>196</v>
      </c>
      <c r="AC17" s="26" t="s">
        <v>194</v>
      </c>
      <c r="AD17" s="34" t="s">
        <v>196</v>
      </c>
      <c r="AE17" s="34" t="s">
        <v>196</v>
      </c>
      <c r="AF17" s="34"/>
      <c r="AG17" s="26"/>
    </row>
    <row r="18" spans="1:35" ht="28.8" x14ac:dyDescent="0.3">
      <c r="A18" s="27" t="s">
        <v>69</v>
      </c>
      <c r="B18" s="3" t="s">
        <v>23</v>
      </c>
      <c r="C18" s="27" t="s">
        <v>158</v>
      </c>
      <c r="D18" s="26" t="str">
        <f t="shared" si="0"/>
        <v>M3.1</v>
      </c>
      <c r="E18" s="5">
        <v>43009</v>
      </c>
      <c r="F18" s="5">
        <v>43069</v>
      </c>
      <c r="G18" s="7">
        <f t="shared" si="7"/>
        <v>43222</v>
      </c>
      <c r="H18" s="5">
        <f t="shared" si="8"/>
        <v>43282</v>
      </c>
      <c r="I18" s="7">
        <v>43251</v>
      </c>
      <c r="J18" s="7">
        <v>43322</v>
      </c>
      <c r="K18" s="7">
        <f t="shared" si="13"/>
        <v>43251</v>
      </c>
      <c r="L18" s="7">
        <v>43326</v>
      </c>
      <c r="M18" s="7">
        <f t="shared" si="3"/>
        <v>43251</v>
      </c>
      <c r="N18" s="7">
        <f t="shared" si="10"/>
        <v>43326</v>
      </c>
      <c r="O18" s="7"/>
      <c r="P18" s="7"/>
      <c r="Q18" s="8">
        <f t="shared" si="4"/>
        <v>75</v>
      </c>
      <c r="R18" s="43">
        <f t="shared" ca="1" si="5"/>
        <v>1</v>
      </c>
      <c r="S18" s="8">
        <f t="shared" ca="1" si="12"/>
        <v>0</v>
      </c>
      <c r="T18" s="8" t="s">
        <v>148</v>
      </c>
      <c r="U18" s="26" t="s">
        <v>169</v>
      </c>
      <c r="V18" s="27" t="s">
        <v>208</v>
      </c>
      <c r="W18" s="26" t="s">
        <v>149</v>
      </c>
      <c r="X18" s="26"/>
      <c r="Y18" s="27" t="s">
        <v>209</v>
      </c>
      <c r="Z18" s="26" t="s">
        <v>150</v>
      </c>
      <c r="AA18" s="26" t="s">
        <v>44</v>
      </c>
      <c r="AB18" s="26" t="s">
        <v>196</v>
      </c>
      <c r="AC18" s="26" t="s">
        <v>194</v>
      </c>
      <c r="AD18" s="34" t="s">
        <v>196</v>
      </c>
      <c r="AE18" s="34" t="s">
        <v>196</v>
      </c>
      <c r="AF18" s="34"/>
      <c r="AG18" s="26"/>
    </row>
    <row r="19" spans="1:35" ht="43.2" x14ac:dyDescent="0.3">
      <c r="A19" s="27" t="s">
        <v>69</v>
      </c>
      <c r="B19" s="3" t="s">
        <v>24</v>
      </c>
      <c r="C19" s="27" t="s">
        <v>57</v>
      </c>
      <c r="D19" s="26" t="str">
        <f t="shared" si="0"/>
        <v>M3.4</v>
      </c>
      <c r="E19" s="5">
        <v>43009</v>
      </c>
      <c r="F19" s="5">
        <v>43373</v>
      </c>
      <c r="G19" s="7">
        <f t="shared" si="7"/>
        <v>43222</v>
      </c>
      <c r="H19" s="5">
        <f t="shared" si="8"/>
        <v>43586</v>
      </c>
      <c r="I19" s="7">
        <f t="shared" si="1"/>
        <v>43222</v>
      </c>
      <c r="J19" s="7">
        <f>H19</f>
        <v>43586</v>
      </c>
      <c r="K19" s="7">
        <f t="shared" si="13"/>
        <v>43222</v>
      </c>
      <c r="L19" s="7">
        <f>J19</f>
        <v>43586</v>
      </c>
      <c r="M19" s="7">
        <f t="shared" si="3"/>
        <v>43222</v>
      </c>
      <c r="N19" s="7">
        <f t="shared" si="10"/>
        <v>43586</v>
      </c>
      <c r="O19" s="7"/>
      <c r="P19" s="7"/>
      <c r="Q19" s="8">
        <f t="shared" si="4"/>
        <v>364</v>
      </c>
      <c r="R19" s="43">
        <f t="shared" ca="1" si="5"/>
        <v>0.81178050245472444</v>
      </c>
      <c r="S19" s="8">
        <f t="shared" ca="1" si="12"/>
        <v>69</v>
      </c>
      <c r="T19" s="8" t="s">
        <v>147</v>
      </c>
      <c r="U19" s="26" t="s">
        <v>172</v>
      </c>
      <c r="V19" s="27" t="s">
        <v>95</v>
      </c>
      <c r="W19" s="26" t="s">
        <v>154</v>
      </c>
      <c r="X19" s="26"/>
      <c r="Y19" s="27" t="s">
        <v>94</v>
      </c>
      <c r="Z19" s="26"/>
      <c r="AA19" s="26" t="s">
        <v>44</v>
      </c>
      <c r="AB19" s="26" t="s">
        <v>197</v>
      </c>
      <c r="AC19" s="26"/>
      <c r="AD19" s="34"/>
      <c r="AE19" s="34"/>
      <c r="AF19" s="34"/>
      <c r="AG19" s="26"/>
    </row>
    <row r="20" spans="1:35" ht="28.8" x14ac:dyDescent="0.3">
      <c r="A20" s="27" t="s">
        <v>69</v>
      </c>
      <c r="B20" s="3" t="s">
        <v>25</v>
      </c>
      <c r="C20" s="27" t="s">
        <v>58</v>
      </c>
      <c r="D20" s="26" t="str">
        <f t="shared" si="0"/>
        <v>M3.2</v>
      </c>
      <c r="E20" s="5">
        <v>43070</v>
      </c>
      <c r="F20" s="5">
        <v>43311</v>
      </c>
      <c r="G20" s="7">
        <f t="shared" si="7"/>
        <v>43283</v>
      </c>
      <c r="H20" s="5">
        <f t="shared" si="8"/>
        <v>43524</v>
      </c>
      <c r="I20" s="7">
        <v>43323</v>
      </c>
      <c r="J20" s="7">
        <f>H20</f>
        <v>43524</v>
      </c>
      <c r="K20" s="7">
        <v>43435</v>
      </c>
      <c r="L20" s="7">
        <f>J20</f>
        <v>43524</v>
      </c>
      <c r="M20" s="7">
        <f t="shared" si="3"/>
        <v>43435</v>
      </c>
      <c r="N20" s="7">
        <v>43555</v>
      </c>
      <c r="O20" s="7"/>
      <c r="P20" s="7"/>
      <c r="Q20" s="8">
        <f t="shared" si="4"/>
        <v>120</v>
      </c>
      <c r="R20" s="43">
        <f t="shared" ca="1" si="5"/>
        <v>0.68740085744599733</v>
      </c>
      <c r="S20" s="8">
        <f t="shared" ca="1" si="12"/>
        <v>38</v>
      </c>
      <c r="T20" s="8" t="s">
        <v>151</v>
      </c>
      <c r="U20" s="26" t="s">
        <v>170</v>
      </c>
      <c r="V20" s="27"/>
      <c r="W20" s="26" t="s">
        <v>154</v>
      </c>
      <c r="X20" s="26"/>
      <c r="Y20" s="27"/>
      <c r="Z20" s="26"/>
      <c r="AA20" s="26" t="s">
        <v>44</v>
      </c>
      <c r="AB20" s="26"/>
      <c r="AC20" s="26" t="s">
        <v>197</v>
      </c>
      <c r="AD20" s="34"/>
      <c r="AE20" s="34"/>
      <c r="AF20" s="34" t="s">
        <v>195</v>
      </c>
      <c r="AG20" s="26"/>
    </row>
    <row r="21" spans="1:35" ht="28.8" x14ac:dyDescent="0.3">
      <c r="A21" s="27" t="s">
        <v>69</v>
      </c>
      <c r="B21" s="3" t="s">
        <v>26</v>
      </c>
      <c r="C21" s="27" t="s">
        <v>59</v>
      </c>
      <c r="D21" s="26" t="str">
        <f t="shared" si="0"/>
        <v>M3.2</v>
      </c>
      <c r="E21" s="5">
        <v>43070</v>
      </c>
      <c r="F21" s="5">
        <v>43311</v>
      </c>
      <c r="G21" s="7">
        <f t="shared" si="7"/>
        <v>43283</v>
      </c>
      <c r="H21" s="5">
        <f t="shared" si="8"/>
        <v>43524</v>
      </c>
      <c r="I21" s="7">
        <v>43323</v>
      </c>
      <c r="J21" s="7">
        <f t="shared" ref="J21:J22" si="15">H21</f>
        <v>43524</v>
      </c>
      <c r="K21" s="7">
        <v>43435</v>
      </c>
      <c r="L21" s="7">
        <f t="shared" ref="L21:L25" si="16">J21</f>
        <v>43524</v>
      </c>
      <c r="M21" s="7">
        <f t="shared" si="3"/>
        <v>43435</v>
      </c>
      <c r="N21" s="7">
        <v>43555</v>
      </c>
      <c r="O21" s="7"/>
      <c r="P21" s="7"/>
      <c r="Q21" s="8">
        <f t="shared" si="4"/>
        <v>120</v>
      </c>
      <c r="R21" s="43">
        <f t="shared" ca="1" si="5"/>
        <v>0.68740085744599733</v>
      </c>
      <c r="S21" s="8">
        <f t="shared" ca="1" si="12"/>
        <v>38</v>
      </c>
      <c r="T21" s="8" t="s">
        <v>151</v>
      </c>
      <c r="U21" s="26" t="s">
        <v>170</v>
      </c>
      <c r="V21" s="27"/>
      <c r="W21" s="26" t="s">
        <v>154</v>
      </c>
      <c r="X21" s="26"/>
      <c r="Y21" s="27"/>
      <c r="Z21" s="26"/>
      <c r="AA21" s="26" t="s">
        <v>44</v>
      </c>
      <c r="AB21" s="26"/>
      <c r="AC21" s="26" t="s">
        <v>197</v>
      </c>
      <c r="AD21" s="34"/>
      <c r="AE21" s="34"/>
      <c r="AF21" s="34" t="s">
        <v>195</v>
      </c>
      <c r="AG21" s="26"/>
    </row>
    <row r="22" spans="1:35" ht="115.2" x14ac:dyDescent="0.3">
      <c r="A22" s="27" t="s">
        <v>69</v>
      </c>
      <c r="B22" s="3" t="s">
        <v>27</v>
      </c>
      <c r="C22" s="27" t="s">
        <v>60</v>
      </c>
      <c r="D22" s="26" t="str">
        <f t="shared" si="0"/>
        <v>M3.2</v>
      </c>
      <c r="E22" s="5">
        <v>43070</v>
      </c>
      <c r="F22" s="5">
        <v>43311</v>
      </c>
      <c r="G22" s="7">
        <f t="shared" si="7"/>
        <v>43283</v>
      </c>
      <c r="H22" s="5">
        <f t="shared" si="8"/>
        <v>43524</v>
      </c>
      <c r="I22" s="7">
        <v>43466</v>
      </c>
      <c r="J22" s="7">
        <f t="shared" si="15"/>
        <v>43524</v>
      </c>
      <c r="K22" s="7">
        <f t="shared" si="13"/>
        <v>43466</v>
      </c>
      <c r="L22" s="7">
        <v>43556</v>
      </c>
      <c r="M22" s="7">
        <f t="shared" si="3"/>
        <v>43466</v>
      </c>
      <c r="N22" s="7">
        <v>43570</v>
      </c>
      <c r="O22" s="7"/>
      <c r="P22" s="7"/>
      <c r="Q22" s="8">
        <f t="shared" si="4"/>
        <v>104</v>
      </c>
      <c r="R22" s="43">
        <f t="shared" ca="1" si="5"/>
        <v>0.49507791243768923</v>
      </c>
      <c r="S22" s="8">
        <f t="shared" ca="1" si="12"/>
        <v>53</v>
      </c>
      <c r="T22" s="8" t="s">
        <v>151</v>
      </c>
      <c r="U22" s="26" t="s">
        <v>170</v>
      </c>
      <c r="V22" s="27" t="s">
        <v>96</v>
      </c>
      <c r="W22" s="26" t="s">
        <v>154</v>
      </c>
      <c r="X22" s="26"/>
      <c r="Y22" s="27" t="s">
        <v>131</v>
      </c>
      <c r="Z22" s="26"/>
      <c r="AA22" s="26" t="s">
        <v>44</v>
      </c>
      <c r="AB22" s="26"/>
      <c r="AC22" s="26" t="s">
        <v>197</v>
      </c>
      <c r="AD22" s="34"/>
      <c r="AE22" s="34"/>
      <c r="AF22" s="34"/>
      <c r="AG22" s="26"/>
    </row>
    <row r="23" spans="1:35" ht="57.6" x14ac:dyDescent="0.3">
      <c r="A23" s="27" t="s">
        <v>69</v>
      </c>
      <c r="B23" s="3" t="s">
        <v>28</v>
      </c>
      <c r="C23" s="27" t="s">
        <v>61</v>
      </c>
      <c r="D23" s="26" t="str">
        <f t="shared" si="0"/>
        <v>M3.3</v>
      </c>
      <c r="E23" s="5">
        <v>43191</v>
      </c>
      <c r="F23" s="5">
        <v>43373</v>
      </c>
      <c r="G23" s="7">
        <f t="shared" si="7"/>
        <v>43404</v>
      </c>
      <c r="H23" s="5">
        <f t="shared" si="8"/>
        <v>43586</v>
      </c>
      <c r="I23" s="7">
        <v>43466</v>
      </c>
      <c r="J23" s="7">
        <v>43570</v>
      </c>
      <c r="K23" s="7">
        <f t="shared" si="13"/>
        <v>43466</v>
      </c>
      <c r="L23" s="7">
        <f t="shared" si="16"/>
        <v>43570</v>
      </c>
      <c r="M23" s="7">
        <f t="shared" si="3"/>
        <v>43466</v>
      </c>
      <c r="N23" s="7">
        <v>43586</v>
      </c>
      <c r="O23" s="7"/>
      <c r="P23" s="7"/>
      <c r="Q23" s="8">
        <f t="shared" si="4"/>
        <v>120</v>
      </c>
      <c r="R23" s="43">
        <f t="shared" ca="1" si="5"/>
        <v>0.42906752411266402</v>
      </c>
      <c r="S23" s="8">
        <f t="shared" ca="1" si="12"/>
        <v>69</v>
      </c>
      <c r="T23" s="8" t="s">
        <v>151</v>
      </c>
      <c r="U23" s="26" t="s">
        <v>171</v>
      </c>
      <c r="V23" s="27" t="s">
        <v>187</v>
      </c>
      <c r="W23" s="26" t="s">
        <v>154</v>
      </c>
      <c r="X23" s="26"/>
      <c r="Y23" s="27" t="s">
        <v>123</v>
      </c>
      <c r="Z23" s="26"/>
      <c r="AA23" s="26" t="s">
        <v>44</v>
      </c>
      <c r="AB23" s="26" t="s">
        <v>196</v>
      </c>
      <c r="AC23" s="26" t="s">
        <v>194</v>
      </c>
      <c r="AD23" s="34" t="s">
        <v>196</v>
      </c>
      <c r="AE23" s="34" t="s">
        <v>196</v>
      </c>
      <c r="AF23" s="34" t="s">
        <v>195</v>
      </c>
      <c r="AG23" s="26"/>
    </row>
    <row r="24" spans="1:35" ht="86.4" x14ac:dyDescent="0.3">
      <c r="A24" s="27" t="s">
        <v>69</v>
      </c>
      <c r="B24" s="3" t="s">
        <v>29</v>
      </c>
      <c r="C24" s="27" t="s">
        <v>62</v>
      </c>
      <c r="D24" s="26" t="str">
        <f t="shared" si="0"/>
        <v>M3.3</v>
      </c>
      <c r="E24" s="5">
        <v>43191</v>
      </c>
      <c r="F24" s="5">
        <v>43373</v>
      </c>
      <c r="G24" s="7">
        <f t="shared" si="7"/>
        <v>43404</v>
      </c>
      <c r="H24" s="5">
        <f t="shared" si="8"/>
        <v>43586</v>
      </c>
      <c r="I24" s="7">
        <v>43466</v>
      </c>
      <c r="J24" s="7">
        <v>43570</v>
      </c>
      <c r="K24" s="7">
        <f t="shared" si="13"/>
        <v>43466</v>
      </c>
      <c r="L24" s="7">
        <f t="shared" si="16"/>
        <v>43570</v>
      </c>
      <c r="M24" s="7">
        <f t="shared" si="3"/>
        <v>43466</v>
      </c>
      <c r="N24" s="7">
        <v>43586</v>
      </c>
      <c r="O24" s="7"/>
      <c r="P24" s="7"/>
      <c r="Q24" s="8">
        <f t="shared" si="4"/>
        <v>120</v>
      </c>
      <c r="R24" s="43">
        <f t="shared" ca="1" si="5"/>
        <v>0.42906752411266402</v>
      </c>
      <c r="S24" s="8">
        <f t="shared" ca="1" si="12"/>
        <v>69</v>
      </c>
      <c r="T24" s="8" t="s">
        <v>151</v>
      </c>
      <c r="U24" s="26" t="s">
        <v>171</v>
      </c>
      <c r="V24" s="27" t="s">
        <v>97</v>
      </c>
      <c r="W24" s="26" t="s">
        <v>154</v>
      </c>
      <c r="X24" s="26"/>
      <c r="Y24" s="27" t="s">
        <v>132</v>
      </c>
      <c r="Z24" s="26"/>
      <c r="AA24" s="26" t="s">
        <v>44</v>
      </c>
      <c r="AB24" s="26" t="s">
        <v>196</v>
      </c>
      <c r="AC24" s="26" t="s">
        <v>194</v>
      </c>
      <c r="AD24" s="34" t="s">
        <v>196</v>
      </c>
      <c r="AE24" s="34" t="s">
        <v>196</v>
      </c>
      <c r="AF24" s="34" t="s">
        <v>195</v>
      </c>
      <c r="AG24" s="26"/>
    </row>
    <row r="25" spans="1:35" s="20" customFormat="1" ht="28.8" x14ac:dyDescent="0.3">
      <c r="A25" s="32" t="s">
        <v>69</v>
      </c>
      <c r="B25" s="31" t="s">
        <v>30</v>
      </c>
      <c r="C25" s="32" t="s">
        <v>143</v>
      </c>
      <c r="D25" s="35" t="str">
        <f t="shared" si="0"/>
        <v>M3.4</v>
      </c>
      <c r="E25" s="5">
        <v>43344</v>
      </c>
      <c r="F25" s="5">
        <v>43373</v>
      </c>
      <c r="G25" s="33">
        <f t="shared" si="7"/>
        <v>43557</v>
      </c>
      <c r="H25" s="5">
        <f t="shared" si="8"/>
        <v>43586</v>
      </c>
      <c r="I25" s="7">
        <f t="shared" si="1"/>
        <v>43557</v>
      </c>
      <c r="J25" s="7">
        <f>H25</f>
        <v>43586</v>
      </c>
      <c r="K25" s="7">
        <f t="shared" si="13"/>
        <v>43557</v>
      </c>
      <c r="L25" s="7">
        <f t="shared" si="16"/>
        <v>43586</v>
      </c>
      <c r="M25" s="7">
        <f t="shared" si="3"/>
        <v>43557</v>
      </c>
      <c r="N25" s="7">
        <f t="shared" si="10"/>
        <v>43586</v>
      </c>
      <c r="O25" s="7"/>
      <c r="P25" s="7"/>
      <c r="Q25" s="8">
        <f t="shared" si="4"/>
        <v>29</v>
      </c>
      <c r="R25" s="43">
        <f t="shared" ca="1" si="5"/>
        <v>0</v>
      </c>
      <c r="S25" s="8">
        <f t="shared" ca="1" si="12"/>
        <v>29</v>
      </c>
      <c r="T25" s="8" t="s">
        <v>151</v>
      </c>
      <c r="U25" s="35" t="s">
        <v>172</v>
      </c>
      <c r="V25" s="32" t="s">
        <v>98</v>
      </c>
      <c r="W25" s="26" t="s">
        <v>154</v>
      </c>
      <c r="X25" s="26"/>
      <c r="Y25" s="32" t="s">
        <v>144</v>
      </c>
      <c r="Z25" s="26"/>
      <c r="AA25" s="35" t="s">
        <v>44</v>
      </c>
      <c r="AB25" s="35"/>
      <c r="AC25" s="35" t="s">
        <v>197</v>
      </c>
      <c r="AD25" s="36"/>
      <c r="AE25" s="36"/>
      <c r="AF25" s="36"/>
      <c r="AG25" s="35"/>
      <c r="AI25" s="17"/>
    </row>
    <row r="26" spans="1:35" ht="28.8" x14ac:dyDescent="0.3">
      <c r="A26" s="2" t="s">
        <v>70</v>
      </c>
      <c r="B26" s="3" t="s">
        <v>31</v>
      </c>
      <c r="C26" s="27" t="s">
        <v>78</v>
      </c>
      <c r="D26" s="26" t="str">
        <f t="shared" si="0"/>
        <v>M4.1</v>
      </c>
      <c r="E26" s="5">
        <v>43101</v>
      </c>
      <c r="F26" s="5">
        <v>43190</v>
      </c>
      <c r="G26" s="7">
        <f t="shared" si="7"/>
        <v>43314</v>
      </c>
      <c r="H26" s="5">
        <f t="shared" si="8"/>
        <v>43403</v>
      </c>
      <c r="I26" s="7">
        <v>43323</v>
      </c>
      <c r="J26" s="7">
        <f t="shared" ref="J26:J30" si="17">H26</f>
        <v>43403</v>
      </c>
      <c r="K26" s="7">
        <v>43252</v>
      </c>
      <c r="L26" s="7">
        <v>43434</v>
      </c>
      <c r="M26" s="7">
        <f t="shared" si="3"/>
        <v>43252</v>
      </c>
      <c r="N26" s="7">
        <v>43511</v>
      </c>
      <c r="O26" s="7"/>
      <c r="P26" s="7"/>
      <c r="Q26" s="8">
        <f t="shared" si="4"/>
        <v>259</v>
      </c>
      <c r="R26" s="43">
        <f t="shared" ca="1" si="5"/>
        <v>1.0250505903224698</v>
      </c>
      <c r="S26" s="8">
        <f t="shared" ca="1" si="12"/>
        <v>-6</v>
      </c>
      <c r="T26" s="8" t="s">
        <v>147</v>
      </c>
      <c r="U26" s="26" t="s">
        <v>176</v>
      </c>
      <c r="V26" s="27" t="s">
        <v>152</v>
      </c>
      <c r="W26" s="48" t="s">
        <v>154</v>
      </c>
      <c r="X26" s="26"/>
      <c r="Y26" s="27"/>
      <c r="Z26" s="48"/>
      <c r="AA26" s="26" t="s">
        <v>44</v>
      </c>
      <c r="AB26" s="26" t="s">
        <v>194</v>
      </c>
      <c r="AC26" s="26" t="s">
        <v>196</v>
      </c>
      <c r="AD26" s="34" t="s">
        <v>196</v>
      </c>
      <c r="AE26" s="34" t="s">
        <v>196</v>
      </c>
      <c r="AF26" s="34" t="s">
        <v>196</v>
      </c>
      <c r="AG26" s="26"/>
    </row>
    <row r="27" spans="1:35" ht="72" x14ac:dyDescent="0.3">
      <c r="A27" s="2" t="s">
        <v>70</v>
      </c>
      <c r="B27" s="3" t="s">
        <v>33</v>
      </c>
      <c r="C27" s="27" t="s">
        <v>79</v>
      </c>
      <c r="D27" s="26" t="str">
        <f t="shared" si="0"/>
        <v>M4.1</v>
      </c>
      <c r="E27" s="5">
        <v>43160</v>
      </c>
      <c r="F27" s="5">
        <v>43220</v>
      </c>
      <c r="G27" s="7">
        <f t="shared" si="7"/>
        <v>43373</v>
      </c>
      <c r="H27" s="5">
        <f t="shared" si="8"/>
        <v>43433</v>
      </c>
      <c r="I27" s="7">
        <f t="shared" si="1"/>
        <v>43373</v>
      </c>
      <c r="J27" s="7">
        <f t="shared" si="17"/>
        <v>43433</v>
      </c>
      <c r="K27" s="7">
        <v>43374</v>
      </c>
      <c r="L27" s="7">
        <v>43465</v>
      </c>
      <c r="M27" s="7">
        <f t="shared" si="3"/>
        <v>43374</v>
      </c>
      <c r="N27" s="7">
        <v>43511</v>
      </c>
      <c r="O27" s="7"/>
      <c r="P27" s="7"/>
      <c r="Q27" s="8">
        <f t="shared" si="4"/>
        <v>137</v>
      </c>
      <c r="R27" s="43">
        <f t="shared" ca="1" si="5"/>
        <v>1.0473584152811655</v>
      </c>
      <c r="S27" s="8">
        <f t="shared" ca="1" si="12"/>
        <v>-6</v>
      </c>
      <c r="T27" s="8" t="s">
        <v>147</v>
      </c>
      <c r="U27" s="26" t="s">
        <v>176</v>
      </c>
      <c r="V27" s="27" t="s">
        <v>100</v>
      </c>
      <c r="W27" s="48" t="s">
        <v>154</v>
      </c>
      <c r="X27" s="26"/>
      <c r="Y27" s="27" t="s">
        <v>133</v>
      </c>
      <c r="Z27" s="48"/>
      <c r="AA27" s="26" t="s">
        <v>44</v>
      </c>
      <c r="AB27" s="26" t="s">
        <v>196</v>
      </c>
      <c r="AC27" s="26" t="s">
        <v>197</v>
      </c>
      <c r="AD27" s="34" t="s">
        <v>196</v>
      </c>
      <c r="AE27" s="34" t="s">
        <v>196</v>
      </c>
      <c r="AF27" s="34" t="s">
        <v>195</v>
      </c>
      <c r="AG27" s="26"/>
    </row>
    <row r="28" spans="1:35" ht="28.8" x14ac:dyDescent="0.3">
      <c r="A28" s="2" t="s">
        <v>70</v>
      </c>
      <c r="B28" s="3" t="s">
        <v>34</v>
      </c>
      <c r="C28" s="4" t="s">
        <v>80</v>
      </c>
      <c r="D28" s="9" t="str">
        <f t="shared" si="0"/>
        <v>M4.2</v>
      </c>
      <c r="E28" s="5">
        <v>43191</v>
      </c>
      <c r="F28" s="5">
        <v>43343</v>
      </c>
      <c r="G28" s="7">
        <f t="shared" si="7"/>
        <v>43404</v>
      </c>
      <c r="H28" s="5">
        <f t="shared" si="8"/>
        <v>43556</v>
      </c>
      <c r="I28" s="7">
        <f t="shared" si="1"/>
        <v>43404</v>
      </c>
      <c r="J28" s="7">
        <f t="shared" si="17"/>
        <v>43556</v>
      </c>
      <c r="K28" s="7">
        <v>43435</v>
      </c>
      <c r="L28" s="7">
        <f>J28</f>
        <v>43556</v>
      </c>
      <c r="M28" s="7">
        <f t="shared" si="3"/>
        <v>43435</v>
      </c>
      <c r="N28" s="7">
        <v>43570</v>
      </c>
      <c r="O28" s="7"/>
      <c r="P28" s="7"/>
      <c r="Q28" s="8">
        <f t="shared" si="4"/>
        <v>135</v>
      </c>
      <c r="R28" s="43">
        <f t="shared" ca="1" si="5"/>
        <v>0.61102298439644209</v>
      </c>
      <c r="S28" s="8">
        <f t="shared" ca="1" si="12"/>
        <v>53</v>
      </c>
      <c r="T28" s="8" t="s">
        <v>151</v>
      </c>
      <c r="U28" s="26" t="s">
        <v>177</v>
      </c>
      <c r="V28" s="27" t="s">
        <v>101</v>
      </c>
      <c r="W28" s="26" t="s">
        <v>154</v>
      </c>
      <c r="X28" s="26"/>
      <c r="Y28" s="27"/>
      <c r="Z28" s="26"/>
      <c r="AA28" s="26" t="s">
        <v>44</v>
      </c>
      <c r="AB28" s="26"/>
      <c r="AC28" s="26" t="s">
        <v>197</v>
      </c>
      <c r="AD28" s="34"/>
      <c r="AE28" s="34"/>
      <c r="AF28" s="34"/>
      <c r="AG28" s="26"/>
    </row>
    <row r="29" spans="1:35" ht="28.8" x14ac:dyDescent="0.3">
      <c r="A29" s="2" t="s">
        <v>70</v>
      </c>
      <c r="B29" s="3" t="s">
        <v>35</v>
      </c>
      <c r="C29" s="4" t="s">
        <v>32</v>
      </c>
      <c r="D29" s="9" t="str">
        <f t="shared" si="0"/>
        <v>M4.3</v>
      </c>
      <c r="E29" s="5">
        <v>43221</v>
      </c>
      <c r="F29" s="5">
        <v>43343</v>
      </c>
      <c r="G29" s="7">
        <f t="shared" si="7"/>
        <v>43434</v>
      </c>
      <c r="H29" s="5">
        <f t="shared" si="8"/>
        <v>43556</v>
      </c>
      <c r="I29" s="7">
        <f t="shared" si="1"/>
        <v>43434</v>
      </c>
      <c r="J29" s="7">
        <f t="shared" si="17"/>
        <v>43556</v>
      </c>
      <c r="K29" s="7">
        <v>43466</v>
      </c>
      <c r="L29" s="7">
        <f>J29</f>
        <v>43556</v>
      </c>
      <c r="M29" s="7">
        <f t="shared" si="3"/>
        <v>43466</v>
      </c>
      <c r="N29" s="7">
        <v>43570</v>
      </c>
      <c r="O29" s="7"/>
      <c r="P29" s="7"/>
      <c r="Q29" s="8">
        <f t="shared" si="4"/>
        <v>104</v>
      </c>
      <c r="R29" s="43">
        <f t="shared" ca="1" si="5"/>
        <v>0.49507791243768923</v>
      </c>
      <c r="S29" s="8">
        <f t="shared" ca="1" si="12"/>
        <v>53</v>
      </c>
      <c r="T29" s="8" t="s">
        <v>151</v>
      </c>
      <c r="U29" s="26" t="s">
        <v>178</v>
      </c>
      <c r="V29" s="27" t="s">
        <v>99</v>
      </c>
      <c r="W29" s="26" t="s">
        <v>154</v>
      </c>
      <c r="X29" s="26"/>
      <c r="Y29" s="27" t="s">
        <v>74</v>
      </c>
      <c r="Z29" s="26"/>
      <c r="AA29" s="26" t="s">
        <v>44</v>
      </c>
      <c r="AB29" s="26"/>
      <c r="AC29" s="26" t="s">
        <v>197</v>
      </c>
      <c r="AD29" s="34"/>
      <c r="AE29" s="34"/>
      <c r="AF29" s="34"/>
      <c r="AG29" s="26"/>
    </row>
    <row r="30" spans="1:35" ht="43.2" x14ac:dyDescent="0.3">
      <c r="A30" s="2" t="s">
        <v>70</v>
      </c>
      <c r="B30" s="3" t="s">
        <v>36</v>
      </c>
      <c r="C30" s="4" t="s">
        <v>81</v>
      </c>
      <c r="D30" s="9" t="str">
        <f t="shared" si="0"/>
        <v>M4.4</v>
      </c>
      <c r="E30" s="5">
        <v>43252</v>
      </c>
      <c r="F30" s="5">
        <v>43373</v>
      </c>
      <c r="G30" s="6">
        <f t="shared" si="7"/>
        <v>43465</v>
      </c>
      <c r="H30" s="5">
        <f t="shared" si="8"/>
        <v>43586</v>
      </c>
      <c r="I30" s="7">
        <f t="shared" si="1"/>
        <v>43465</v>
      </c>
      <c r="J30" s="7">
        <f t="shared" si="17"/>
        <v>43586</v>
      </c>
      <c r="K30" s="7">
        <v>43497</v>
      </c>
      <c r="L30" s="7">
        <f>J30</f>
        <v>43586</v>
      </c>
      <c r="M30" s="7">
        <f t="shared" si="3"/>
        <v>43497</v>
      </c>
      <c r="N30" s="7">
        <f t="shared" si="10"/>
        <v>43586</v>
      </c>
      <c r="O30" s="7"/>
      <c r="P30" s="7"/>
      <c r="Q30" s="8">
        <f t="shared" si="4"/>
        <v>89</v>
      </c>
      <c r="R30" s="43">
        <f t="shared" ca="1" si="5"/>
        <v>0.23020340329797395</v>
      </c>
      <c r="S30" s="8">
        <f t="shared" ca="1" si="12"/>
        <v>69</v>
      </c>
      <c r="T30" s="8" t="s">
        <v>151</v>
      </c>
      <c r="U30" s="26" t="s">
        <v>179</v>
      </c>
      <c r="V30" s="27" t="s">
        <v>102</v>
      </c>
      <c r="W30" s="26" t="s">
        <v>154</v>
      </c>
      <c r="X30" s="26"/>
      <c r="Y30" s="27"/>
      <c r="Z30" s="26"/>
      <c r="AA30" s="26" t="s">
        <v>44</v>
      </c>
      <c r="AB30" s="26" t="s">
        <v>196</v>
      </c>
      <c r="AC30" s="26" t="s">
        <v>194</v>
      </c>
      <c r="AD30" s="34" t="s">
        <v>196</v>
      </c>
      <c r="AE30" s="34" t="s">
        <v>196</v>
      </c>
      <c r="AF30" s="34"/>
      <c r="AG30" s="26"/>
    </row>
    <row r="31" spans="1:35" ht="28.8" x14ac:dyDescent="0.3">
      <c r="A31" s="2" t="s">
        <v>71</v>
      </c>
      <c r="B31" s="3" t="s">
        <v>37</v>
      </c>
      <c r="C31" s="27" t="s">
        <v>63</v>
      </c>
      <c r="D31" s="26" t="str">
        <f t="shared" si="0"/>
        <v>M5.1</v>
      </c>
      <c r="E31" s="5">
        <v>43101</v>
      </c>
      <c r="F31" s="5">
        <v>43159</v>
      </c>
      <c r="G31" s="6">
        <f t="shared" si="7"/>
        <v>43314</v>
      </c>
      <c r="H31" s="5">
        <f t="shared" si="8"/>
        <v>43372</v>
      </c>
      <c r="I31" s="7">
        <f t="shared" si="1"/>
        <v>43314</v>
      </c>
      <c r="J31" s="7">
        <f>H31</f>
        <v>43372</v>
      </c>
      <c r="K31" s="7">
        <v>43405</v>
      </c>
      <c r="L31" s="7">
        <v>43496</v>
      </c>
      <c r="M31" s="7">
        <f t="shared" si="3"/>
        <v>43405</v>
      </c>
      <c r="N31" s="7">
        <v>43539</v>
      </c>
      <c r="O31" s="7"/>
      <c r="P31" s="7"/>
      <c r="Q31" s="8">
        <f t="shared" si="4"/>
        <v>134</v>
      </c>
      <c r="R31" s="43">
        <f t="shared" ca="1" si="5"/>
        <v>0.8394634544292513</v>
      </c>
      <c r="S31" s="8">
        <f t="shared" ca="1" si="12"/>
        <v>22</v>
      </c>
      <c r="T31" s="8" t="s">
        <v>147</v>
      </c>
      <c r="U31" s="26" t="s">
        <v>173</v>
      </c>
      <c r="V31" s="27" t="s">
        <v>126</v>
      </c>
      <c r="W31" s="26" t="s">
        <v>154</v>
      </c>
      <c r="X31" s="26"/>
      <c r="Y31" s="27" t="s">
        <v>75</v>
      </c>
      <c r="Z31" s="26"/>
      <c r="AA31" s="26" t="s">
        <v>44</v>
      </c>
      <c r="AB31" s="26" t="s">
        <v>197</v>
      </c>
      <c r="AC31" s="26"/>
      <c r="AD31" s="34"/>
      <c r="AE31" s="34"/>
      <c r="AF31" s="34"/>
      <c r="AG31" s="26"/>
    </row>
    <row r="32" spans="1:35" ht="28.8" x14ac:dyDescent="0.3">
      <c r="A32" s="2" t="s">
        <v>71</v>
      </c>
      <c r="B32" s="3" t="s">
        <v>38</v>
      </c>
      <c r="C32" s="4" t="s">
        <v>64</v>
      </c>
      <c r="D32" s="9" t="str">
        <f t="shared" si="0"/>
        <v>M5.1</v>
      </c>
      <c r="E32" s="5">
        <v>43009</v>
      </c>
      <c r="F32" s="5">
        <v>43100</v>
      </c>
      <c r="G32" s="6">
        <f t="shared" si="7"/>
        <v>43222</v>
      </c>
      <c r="H32" s="5">
        <f t="shared" si="8"/>
        <v>43313</v>
      </c>
      <c r="I32" s="7">
        <f t="shared" si="1"/>
        <v>43222</v>
      </c>
      <c r="J32" s="7">
        <v>43496</v>
      </c>
      <c r="K32" s="7">
        <v>43405</v>
      </c>
      <c r="L32" s="7">
        <v>43496</v>
      </c>
      <c r="M32" s="7">
        <f t="shared" si="3"/>
        <v>43405</v>
      </c>
      <c r="N32" s="7">
        <v>43555</v>
      </c>
      <c r="O32" s="7"/>
      <c r="P32" s="7"/>
      <c r="Q32" s="8">
        <f t="shared" si="4"/>
        <v>150</v>
      </c>
      <c r="R32" s="43">
        <f t="shared" ca="1" si="5"/>
        <v>0.74992068595679784</v>
      </c>
      <c r="S32" s="8">
        <f t="shared" ca="1" si="12"/>
        <v>38</v>
      </c>
      <c r="T32" s="8" t="s">
        <v>147</v>
      </c>
      <c r="U32" s="26" t="s">
        <v>173</v>
      </c>
      <c r="V32" s="27" t="s">
        <v>103</v>
      </c>
      <c r="W32" s="26" t="s">
        <v>154</v>
      </c>
      <c r="X32" s="26"/>
      <c r="Y32" s="27"/>
      <c r="Z32" s="26"/>
      <c r="AA32" s="26" t="s">
        <v>44</v>
      </c>
      <c r="AB32" s="26" t="s">
        <v>197</v>
      </c>
      <c r="AC32" s="26"/>
      <c r="AD32" s="34"/>
      <c r="AE32" s="34"/>
      <c r="AF32" s="34"/>
      <c r="AG32" s="26"/>
    </row>
    <row r="33" spans="1:33" ht="72" x14ac:dyDescent="0.3">
      <c r="A33" s="2" t="s">
        <v>71</v>
      </c>
      <c r="B33" s="3" t="s">
        <v>39</v>
      </c>
      <c r="C33" s="4" t="s">
        <v>43</v>
      </c>
      <c r="D33" s="9" t="str">
        <f t="shared" si="0"/>
        <v>M5.1</v>
      </c>
      <c r="E33" s="5">
        <v>43009</v>
      </c>
      <c r="F33" s="5">
        <v>43100</v>
      </c>
      <c r="G33" s="6">
        <f t="shared" si="7"/>
        <v>43222</v>
      </c>
      <c r="H33" s="5">
        <f t="shared" si="8"/>
        <v>43313</v>
      </c>
      <c r="I33" s="7">
        <f t="shared" si="1"/>
        <v>43222</v>
      </c>
      <c r="J33" s="7">
        <v>43251</v>
      </c>
      <c r="K33" s="7">
        <f>I33</f>
        <v>43222</v>
      </c>
      <c r="L33" s="7">
        <f>J33</f>
        <v>43251</v>
      </c>
      <c r="M33" s="7">
        <f t="shared" si="3"/>
        <v>43222</v>
      </c>
      <c r="N33" s="7">
        <f t="shared" si="10"/>
        <v>43251</v>
      </c>
      <c r="O33" s="7"/>
      <c r="P33" s="7"/>
      <c r="Q33" s="8">
        <f t="shared" si="4"/>
        <v>29</v>
      </c>
      <c r="R33" s="43">
        <f t="shared" ca="1" si="5"/>
        <v>1</v>
      </c>
      <c r="S33" s="8">
        <f t="shared" ca="1" si="12"/>
        <v>0</v>
      </c>
      <c r="T33" s="8" t="s">
        <v>148</v>
      </c>
      <c r="U33" s="9" t="s">
        <v>173</v>
      </c>
      <c r="V33" s="4" t="s">
        <v>127</v>
      </c>
      <c r="W33" s="9" t="s">
        <v>153</v>
      </c>
      <c r="X33" s="37" t="s">
        <v>156</v>
      </c>
      <c r="Y33" s="4" t="s">
        <v>76</v>
      </c>
      <c r="Z33" s="9"/>
      <c r="AA33" s="9" t="s">
        <v>44</v>
      </c>
      <c r="AB33" s="9" t="s">
        <v>197</v>
      </c>
      <c r="AC33" s="9" t="s">
        <v>196</v>
      </c>
      <c r="AD33" s="10" t="s">
        <v>196</v>
      </c>
      <c r="AE33" s="10" t="s">
        <v>196</v>
      </c>
      <c r="AF33" s="10" t="s">
        <v>196</v>
      </c>
      <c r="AG33" s="10"/>
    </row>
    <row r="34" spans="1:33" ht="28.8" x14ac:dyDescent="0.3">
      <c r="A34" s="2" t="s">
        <v>71</v>
      </c>
      <c r="B34" s="3" t="s">
        <v>40</v>
      </c>
      <c r="C34" s="4" t="s">
        <v>104</v>
      </c>
      <c r="D34" s="9" t="str">
        <f t="shared" si="0"/>
        <v>M5.3</v>
      </c>
      <c r="E34" s="5">
        <v>43101</v>
      </c>
      <c r="F34" s="5">
        <v>43373</v>
      </c>
      <c r="G34" s="6">
        <f t="shared" si="7"/>
        <v>43314</v>
      </c>
      <c r="H34" s="5">
        <f t="shared" si="8"/>
        <v>43586</v>
      </c>
      <c r="I34" s="7">
        <f t="shared" si="1"/>
        <v>43314</v>
      </c>
      <c r="J34" s="7">
        <f>H34</f>
        <v>43586</v>
      </c>
      <c r="K34" s="7">
        <f>I34</f>
        <v>43314</v>
      </c>
      <c r="L34" s="7">
        <f>J34</f>
        <v>43586</v>
      </c>
      <c r="M34" s="7">
        <f t="shared" si="3"/>
        <v>43314</v>
      </c>
      <c r="N34" s="7">
        <f t="shared" si="10"/>
        <v>43586</v>
      </c>
      <c r="O34" s="7"/>
      <c r="P34" s="7"/>
      <c r="Q34" s="8">
        <f t="shared" si="4"/>
        <v>272</v>
      </c>
      <c r="R34" s="43">
        <f t="shared" ca="1" si="5"/>
        <v>0.74811802534382232</v>
      </c>
      <c r="S34" s="8">
        <f t="shared" ca="1" si="12"/>
        <v>69</v>
      </c>
      <c r="T34" s="8" t="s">
        <v>147</v>
      </c>
      <c r="U34" s="9" t="s">
        <v>175</v>
      </c>
      <c r="V34" s="4" t="s">
        <v>105</v>
      </c>
      <c r="W34" s="9" t="s">
        <v>154</v>
      </c>
      <c r="X34" s="9"/>
      <c r="Y34" s="4"/>
      <c r="Z34" s="9"/>
      <c r="AA34" s="9" t="s">
        <v>44</v>
      </c>
      <c r="AB34" s="9" t="s">
        <v>197</v>
      </c>
      <c r="AC34" s="9" t="s">
        <v>196</v>
      </c>
      <c r="AD34" s="10" t="s">
        <v>196</v>
      </c>
      <c r="AE34" s="10" t="s">
        <v>196</v>
      </c>
      <c r="AF34" s="10" t="s">
        <v>196</v>
      </c>
      <c r="AG34" s="10"/>
    </row>
    <row r="35" spans="1:33" ht="72" x14ac:dyDescent="0.3">
      <c r="A35" s="2" t="s">
        <v>71</v>
      </c>
      <c r="B35" s="3" t="s">
        <v>41</v>
      </c>
      <c r="C35" s="4" t="s">
        <v>65</v>
      </c>
      <c r="D35" s="9" t="str">
        <f t="shared" si="0"/>
        <v>M5.3</v>
      </c>
      <c r="E35" s="5">
        <v>43101</v>
      </c>
      <c r="F35" s="5">
        <v>43373</v>
      </c>
      <c r="G35" s="6">
        <f t="shared" si="7"/>
        <v>43314</v>
      </c>
      <c r="H35" s="5">
        <f t="shared" si="8"/>
        <v>43586</v>
      </c>
      <c r="I35" s="7">
        <f t="shared" si="1"/>
        <v>43314</v>
      </c>
      <c r="J35" s="7">
        <f>H35</f>
        <v>43586</v>
      </c>
      <c r="K35" s="7">
        <f t="shared" ref="K35:K36" si="18">I35</f>
        <v>43314</v>
      </c>
      <c r="L35" s="7">
        <f t="shared" ref="J35:L36" si="19">J35</f>
        <v>43586</v>
      </c>
      <c r="M35" s="7">
        <f t="shared" si="3"/>
        <v>43314</v>
      </c>
      <c r="N35" s="7">
        <f t="shared" si="10"/>
        <v>43586</v>
      </c>
      <c r="O35" s="7"/>
      <c r="P35" s="7"/>
      <c r="Q35" s="8">
        <f t="shared" si="4"/>
        <v>272</v>
      </c>
      <c r="R35" s="43">
        <f t="shared" ca="1" si="5"/>
        <v>0.74811802534382232</v>
      </c>
      <c r="S35" s="8">
        <f t="shared" ca="1" si="12"/>
        <v>69</v>
      </c>
      <c r="T35" s="8" t="s">
        <v>147</v>
      </c>
      <c r="U35" s="9" t="s">
        <v>175</v>
      </c>
      <c r="V35" s="4" t="s">
        <v>128</v>
      </c>
      <c r="W35" s="9" t="s">
        <v>154</v>
      </c>
      <c r="X35" s="9"/>
      <c r="Y35" s="13" t="s">
        <v>135</v>
      </c>
      <c r="Z35" s="9"/>
      <c r="AA35" s="9" t="s">
        <v>44</v>
      </c>
      <c r="AB35" s="9" t="s">
        <v>197</v>
      </c>
      <c r="AC35" s="9" t="s">
        <v>196</v>
      </c>
      <c r="AD35" s="10" t="s">
        <v>196</v>
      </c>
      <c r="AE35" s="10" t="s">
        <v>196</v>
      </c>
      <c r="AF35" s="10" t="s">
        <v>196</v>
      </c>
      <c r="AG35" s="10"/>
    </row>
    <row r="36" spans="1:33" ht="86.4" x14ac:dyDescent="0.3">
      <c r="A36" s="2" t="s">
        <v>71</v>
      </c>
      <c r="B36" s="3" t="s">
        <v>42</v>
      </c>
      <c r="C36" s="4" t="s">
        <v>106</v>
      </c>
      <c r="D36" s="9" t="str">
        <f t="shared" si="0"/>
        <v>M5.2</v>
      </c>
      <c r="E36" s="5">
        <v>43101</v>
      </c>
      <c r="F36" s="5">
        <v>43373</v>
      </c>
      <c r="G36" s="6">
        <f t="shared" si="7"/>
        <v>43314</v>
      </c>
      <c r="H36" s="5">
        <f t="shared" si="8"/>
        <v>43586</v>
      </c>
      <c r="I36" s="7">
        <f t="shared" si="1"/>
        <v>43314</v>
      </c>
      <c r="J36" s="7">
        <f t="shared" si="19"/>
        <v>43586</v>
      </c>
      <c r="K36" s="7">
        <f t="shared" si="18"/>
        <v>43314</v>
      </c>
      <c r="L36" s="7">
        <f t="shared" si="19"/>
        <v>43586</v>
      </c>
      <c r="M36" s="7">
        <f t="shared" si="3"/>
        <v>43314</v>
      </c>
      <c r="N36" s="7">
        <f t="shared" si="10"/>
        <v>43586</v>
      </c>
      <c r="O36" s="7"/>
      <c r="P36" s="7"/>
      <c r="Q36" s="8">
        <f t="shared" si="4"/>
        <v>272</v>
      </c>
      <c r="R36" s="43">
        <f t="shared" ca="1" si="5"/>
        <v>0.74811802534382232</v>
      </c>
      <c r="S36" s="8">
        <f t="shared" ca="1" si="12"/>
        <v>69</v>
      </c>
      <c r="T36" s="8" t="s">
        <v>147</v>
      </c>
      <c r="U36" s="9" t="s">
        <v>174</v>
      </c>
      <c r="V36" s="4" t="s">
        <v>66</v>
      </c>
      <c r="W36" s="9" t="s">
        <v>154</v>
      </c>
      <c r="X36" s="9"/>
      <c r="Y36" s="4" t="s">
        <v>134</v>
      </c>
      <c r="Z36" s="9"/>
      <c r="AA36" s="9" t="s">
        <v>44</v>
      </c>
      <c r="AB36" s="9" t="s">
        <v>197</v>
      </c>
      <c r="AC36" s="9" t="s">
        <v>196</v>
      </c>
      <c r="AD36" s="10" t="s">
        <v>196</v>
      </c>
      <c r="AE36" s="10" t="s">
        <v>196</v>
      </c>
      <c r="AF36" s="10" t="s">
        <v>196</v>
      </c>
      <c r="AG36" s="10"/>
    </row>
    <row r="41" spans="1:33" x14ac:dyDescent="0.3">
      <c r="Q41" s="28"/>
      <c r="R41" s="44"/>
    </row>
  </sheetData>
  <mergeCells count="4">
    <mergeCell ref="E1:S1"/>
    <mergeCell ref="A1:C1"/>
    <mergeCell ref="AA1:AG1"/>
    <mergeCell ref="T1:Z1"/>
  </mergeCells>
  <conditionalFormatting sqref="S3:S36">
    <cfRule type="iconSet" priority="11">
      <iconSet iconSet="3Symbols">
        <cfvo type="percent" val="0"/>
        <cfvo type="num" val="0"/>
        <cfvo type="num" val="20"/>
      </iconSet>
    </cfRule>
  </conditionalFormatting>
  <conditionalFormatting sqref="Z3:Z36">
    <cfRule type="iconSet" priority="6">
      <iconSet iconSet="3Symbols">
        <cfvo type="percent" val="0"/>
        <cfvo type="percent" val="33"/>
        <cfvo type="percent" val="67"/>
      </iconSet>
    </cfRule>
  </conditionalFormatting>
  <dataValidations xWindow="1106" yWindow="354" count="9">
    <dataValidation allowBlank="1" showInputMessage="1" showErrorMessage="1" prompt="Date di inizio calcolate sulla base dell'effettivo avio dei lavori: data di invio della Convenzione controfirmata da parte dell'AdG (2 maggio 2018)" sqref="G2" xr:uid="{5CE04605-2068-4D80-A64C-53C53B504697}"/>
    <dataValidation allowBlank="1" showInputMessage="1" showErrorMessage="1" prompt="Date di fine calcolate sulla base dell'effettivo avio dei lavori: data di invio della Convenzione controfirmata da parte dell'AdG (2 maggio 2018)" sqref="H2" xr:uid="{AF3DE9B2-20E3-4938-9C80-6433FAC11C47}"/>
    <dataValidation allowBlank="1" showInputMessage="1" showErrorMessage="1" prompt="Giorni a finire = Data fine ripianificata - data odierna" sqref="S2" xr:uid="{7C1B019F-9F0E-4C8B-8C70-8FE173F57F53}"/>
    <dataValidation allowBlank="1" showInputMessage="1" showErrorMessage="1" prompt="Data fine ripianificata rispetto alla data fine effettiva sulla base di esigenze progettuali" sqref="J2 L2 N2 P2" xr:uid="{905B7953-DE7C-497B-884C-D7992439EFE9}"/>
    <dataValidation type="list" allowBlank="1" showInputMessage="1" showErrorMessage="1" sqref="T3:T36" xr:uid="{BD0CF064-0EB9-46CC-A2FC-7C3B07774C34}">
      <formula1>"Non avviata, In corso, Conclusa"</formula1>
    </dataValidation>
    <dataValidation type="list" allowBlank="1" showInputMessage="1" showErrorMessage="1" sqref="W3:W36" xr:uid="{DEBC799F-28FF-4C21-B334-6E6A7AF6E55A}">
      <formula1>"Da realizzare, WIP, Completato"</formula1>
    </dataValidation>
    <dataValidation type="list" allowBlank="1" showInputMessage="1" showErrorMessage="1" sqref="Z3:Z36" xr:uid="{056DCE8B-FFB1-4ED6-BE82-C217A767DCA4}">
      <formula1>"Raggiunto, NON raggiunto"</formula1>
    </dataValidation>
    <dataValidation allowBlank="1" showInputMessage="1" showErrorMessage="1" prompt="Data inizio ripianificata rispetto alla data inizio effettiva sulla base di esigenze progettuali" sqref="I2 K2 M2 O2" xr:uid="{495013FC-6036-4B71-8BD4-88909198C9A3}"/>
    <dataValidation allowBlank="1" showInputMessage="1" showErrorMessage="1" prompt="Durata = Data fine ripianificata - Data inizio ripianificata" sqref="Q2" xr:uid="{C36CE799-E8B5-4287-9BEC-D3CAA2CCD4CE}"/>
  </dataValidations>
  <pageMargins left="0" right="0" top="0" bottom="0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1878-B013-4896-B89A-5BC3397BFF88}">
  <dimension ref="A1:E17"/>
  <sheetViews>
    <sheetView showGridLines="0" workbookViewId="0"/>
  </sheetViews>
  <sheetFormatPr defaultRowHeight="14.4" x14ac:dyDescent="0.3"/>
  <cols>
    <col min="1" max="1" width="9.33203125" bestFit="1" customWidth="1"/>
    <col min="2" max="2" width="60.5546875" customWidth="1"/>
    <col min="3" max="5" width="19.77734375" customWidth="1"/>
  </cols>
  <sheetData>
    <row r="1" spans="1:5" ht="28.8" x14ac:dyDescent="0.3">
      <c r="A1" s="54" t="s">
        <v>1</v>
      </c>
      <c r="B1" s="54" t="s">
        <v>180</v>
      </c>
      <c r="C1" s="55" t="s">
        <v>181</v>
      </c>
      <c r="D1" s="55" t="s">
        <v>199</v>
      </c>
      <c r="E1" s="55" t="s">
        <v>200</v>
      </c>
    </row>
    <row r="2" spans="1:5" x14ac:dyDescent="0.3">
      <c r="A2" s="9" t="s">
        <v>164</v>
      </c>
      <c r="B2" s="13" t="s">
        <v>124</v>
      </c>
      <c r="C2" s="7">
        <v>43358</v>
      </c>
      <c r="D2" s="7">
        <f>MAX(VLOOKUP(Milestone!A2,'Piano Monitoraggio'!$D$2:$L$36,9,FALSE))</f>
        <v>43419</v>
      </c>
      <c r="E2" s="7">
        <f>MAX(VLOOKUP(Milestone!A2,'Piano Monitoraggio'!$D$2:$N$36,11,FALSE))</f>
        <v>43490</v>
      </c>
    </row>
    <row r="3" spans="1:5" x14ac:dyDescent="0.3">
      <c r="A3" s="9" t="s">
        <v>165</v>
      </c>
      <c r="B3" s="13" t="s">
        <v>182</v>
      </c>
      <c r="C3" s="7">
        <v>43586</v>
      </c>
      <c r="D3" s="7">
        <f>MAX(VLOOKUP(Milestone!A3,'Piano Monitoraggio'!$D$2:$L$36,9,FALSE))</f>
        <v>43586</v>
      </c>
      <c r="E3" s="7">
        <f>MAX(VLOOKUP(Milestone!A3,'Piano Monitoraggio'!$D$2:$N$36,11,FALSE))</f>
        <v>43586</v>
      </c>
    </row>
    <row r="4" spans="1:5" x14ac:dyDescent="0.3">
      <c r="A4" s="9" t="s">
        <v>166</v>
      </c>
      <c r="B4" s="13" t="s">
        <v>183</v>
      </c>
      <c r="C4" s="7">
        <v>43373</v>
      </c>
      <c r="D4" s="7">
        <f>MAX(VLOOKUP(Milestone!A4,'Piano Monitoraggio'!$D$2:$L$36,9,FALSE))</f>
        <v>43465</v>
      </c>
      <c r="E4" s="7">
        <f>MAX(VLOOKUP(Milestone!A4,'Piano Monitoraggio'!$D$2:$N$36,11,FALSE))</f>
        <v>43511</v>
      </c>
    </row>
    <row r="5" spans="1:5" ht="28.8" x14ac:dyDescent="0.3">
      <c r="A5" s="9" t="s">
        <v>167</v>
      </c>
      <c r="B5" s="13" t="s">
        <v>185</v>
      </c>
      <c r="C5" s="7">
        <v>43525</v>
      </c>
      <c r="D5" s="7">
        <f>MAX(VLOOKUP(Milestone!A5,'Piano Monitoraggio'!$D$2:$L$36,9,FALSE))</f>
        <v>43525</v>
      </c>
      <c r="E5" s="7">
        <f>MAX(VLOOKUP(Milestone!A5,'Piano Monitoraggio'!$D$2:$N$36,11,FALSE))</f>
        <v>43555</v>
      </c>
    </row>
    <row r="6" spans="1:5" ht="28.8" x14ac:dyDescent="0.3">
      <c r="A6" s="26" t="s">
        <v>168</v>
      </c>
      <c r="B6" s="13" t="s">
        <v>186</v>
      </c>
      <c r="C6" s="7">
        <v>43586</v>
      </c>
      <c r="D6" s="7">
        <f>MAX(VLOOKUP(Milestone!A6,'Piano Monitoraggio'!$D$2:$L$36,9,FALSE))</f>
        <v>43586</v>
      </c>
      <c r="E6" s="7">
        <f>MAX(VLOOKUP(Milestone!A6,'Piano Monitoraggio'!$D$2:$N$36,11,FALSE))</f>
        <v>43586</v>
      </c>
    </row>
    <row r="7" spans="1:5" ht="28.8" x14ac:dyDescent="0.3">
      <c r="A7" s="26" t="s">
        <v>169</v>
      </c>
      <c r="B7" s="2" t="s">
        <v>184</v>
      </c>
      <c r="C7" s="7">
        <v>43322</v>
      </c>
      <c r="D7" s="7">
        <f>MAX(VLOOKUP(Milestone!A7,'Piano Monitoraggio'!$D$2:$L$36,9,FALSE))</f>
        <v>43326</v>
      </c>
      <c r="E7" s="7">
        <f>MAX(VLOOKUP(Milestone!A7,'Piano Monitoraggio'!$D$2:$N$36,11,FALSE))</f>
        <v>43326</v>
      </c>
    </row>
    <row r="8" spans="1:5" x14ac:dyDescent="0.3">
      <c r="A8" s="26" t="s">
        <v>170</v>
      </c>
      <c r="B8" s="2" t="s">
        <v>96</v>
      </c>
      <c r="C8" s="7">
        <v>43524</v>
      </c>
      <c r="D8" s="7">
        <f>MAX(VLOOKUP(Milestone!A8,'Piano Monitoraggio'!$D$2:$L$36,9,FALSE))</f>
        <v>43524</v>
      </c>
      <c r="E8" s="7">
        <f>MAX(VLOOKUP(Milestone!A8,'Piano Monitoraggio'!$D$2:$N$36,11,FALSE))</f>
        <v>43555</v>
      </c>
    </row>
    <row r="9" spans="1:5" ht="28.8" x14ac:dyDescent="0.3">
      <c r="A9" s="26" t="s">
        <v>171</v>
      </c>
      <c r="B9" s="2" t="s">
        <v>188</v>
      </c>
      <c r="C9" s="7">
        <v>43570</v>
      </c>
      <c r="D9" s="7">
        <f>MAX(VLOOKUP(Milestone!A9,'Piano Monitoraggio'!$D$2:$L$36,9,FALSE))</f>
        <v>43570</v>
      </c>
      <c r="E9" s="7">
        <f>MAX(VLOOKUP(Milestone!A9,'Piano Monitoraggio'!$D$2:$N$36,11,FALSE))</f>
        <v>43586</v>
      </c>
    </row>
    <row r="10" spans="1:5" x14ac:dyDescent="0.3">
      <c r="A10" s="26" t="s">
        <v>172</v>
      </c>
      <c r="B10" s="30" t="s">
        <v>144</v>
      </c>
      <c r="C10" s="7">
        <v>43586</v>
      </c>
      <c r="D10" s="7">
        <f>MAX(VLOOKUP(Milestone!A10,'Piano Monitoraggio'!$D$2:$L$36,9,FALSE))</f>
        <v>43586</v>
      </c>
      <c r="E10" s="7">
        <f>MAX(VLOOKUP(Milestone!A10,'Piano Monitoraggio'!$D$2:$N$36,11,FALSE))</f>
        <v>43586</v>
      </c>
    </row>
    <row r="11" spans="1:5" x14ac:dyDescent="0.3">
      <c r="A11" s="26" t="s">
        <v>176</v>
      </c>
      <c r="B11" s="38" t="s">
        <v>100</v>
      </c>
      <c r="C11" s="7">
        <v>43433</v>
      </c>
      <c r="D11" s="7">
        <f>MAX(VLOOKUP(Milestone!A11,'Piano Monitoraggio'!$D$2:$L$36,9,FALSE))</f>
        <v>43434</v>
      </c>
      <c r="E11" s="7">
        <f>MAX(VLOOKUP(Milestone!A11,'Piano Monitoraggio'!$D$2:$N$36,11,FALSE))</f>
        <v>43511</v>
      </c>
    </row>
    <row r="12" spans="1:5" x14ac:dyDescent="0.3">
      <c r="A12" s="26" t="s">
        <v>177</v>
      </c>
      <c r="B12" s="38" t="s">
        <v>101</v>
      </c>
      <c r="C12" s="7">
        <v>43556</v>
      </c>
      <c r="D12" s="7">
        <f>MAX(VLOOKUP(Milestone!A12,'Piano Monitoraggio'!$D$2:$L$36,9,FALSE))</f>
        <v>43556</v>
      </c>
      <c r="E12" s="7">
        <f>MAX(VLOOKUP(Milestone!A12,'Piano Monitoraggio'!$D$2:$N$36,11,FALSE))</f>
        <v>43570</v>
      </c>
    </row>
    <row r="13" spans="1:5" x14ac:dyDescent="0.3">
      <c r="A13" s="26" t="s">
        <v>178</v>
      </c>
      <c r="B13" s="38" t="s">
        <v>99</v>
      </c>
      <c r="C13" s="7">
        <v>43556</v>
      </c>
      <c r="D13" s="7">
        <f>MAX(VLOOKUP(Milestone!A13,'Piano Monitoraggio'!$D$2:$L$36,9,FALSE))</f>
        <v>43556</v>
      </c>
      <c r="E13" s="7">
        <f>MAX(VLOOKUP(Milestone!A13,'Piano Monitoraggio'!$D$2:$N$36,11,FALSE))</f>
        <v>43570</v>
      </c>
    </row>
    <row r="14" spans="1:5" x14ac:dyDescent="0.3">
      <c r="A14" s="26" t="s">
        <v>179</v>
      </c>
      <c r="B14" s="38" t="s">
        <v>102</v>
      </c>
      <c r="C14" s="7">
        <v>43586</v>
      </c>
      <c r="D14" s="7">
        <f>MAX(VLOOKUP(Milestone!A14,'Piano Monitoraggio'!$D$2:$L$36,9,FALSE))</f>
        <v>43586</v>
      </c>
      <c r="E14" s="7">
        <f>MAX(VLOOKUP(Milestone!A14,'Piano Monitoraggio'!$D$2:$N$36,11,FALSE))</f>
        <v>43586</v>
      </c>
    </row>
    <row r="15" spans="1:5" x14ac:dyDescent="0.3">
      <c r="A15" s="26" t="s">
        <v>173</v>
      </c>
      <c r="B15" s="27" t="s">
        <v>126</v>
      </c>
      <c r="C15" s="7">
        <v>43496</v>
      </c>
      <c r="D15" s="7">
        <f>MAX(VLOOKUP(Milestone!A15,'Piano Monitoraggio'!$D$2:$L$36,9,FALSE))</f>
        <v>43496</v>
      </c>
      <c r="E15" s="7">
        <f>MAX(VLOOKUP(Milestone!A15,'Piano Monitoraggio'!$D$2:$N$36,11,FALSE))</f>
        <v>43539</v>
      </c>
    </row>
    <row r="16" spans="1:5" x14ac:dyDescent="0.3">
      <c r="A16" s="9" t="s">
        <v>174</v>
      </c>
      <c r="B16" s="4" t="s">
        <v>66</v>
      </c>
      <c r="C16" s="7">
        <v>43555</v>
      </c>
      <c r="D16" s="7">
        <f>MAX(VLOOKUP(Milestone!A16,'Piano Monitoraggio'!$D$2:$L$36,9,FALSE))</f>
        <v>43586</v>
      </c>
      <c r="E16" s="7">
        <f>MAX(VLOOKUP(Milestone!A16,'Piano Monitoraggio'!$D$2:$N$36,11,FALSE))</f>
        <v>43586</v>
      </c>
    </row>
    <row r="17" spans="1:5" x14ac:dyDescent="0.3">
      <c r="A17" s="9" t="s">
        <v>175</v>
      </c>
      <c r="B17" s="4" t="s">
        <v>105</v>
      </c>
      <c r="C17" s="7">
        <v>43586</v>
      </c>
      <c r="D17" s="7">
        <f>MAX(VLOOKUP(Milestone!A17,'Piano Monitoraggio'!$D$2:$L$36,9,FALSE))</f>
        <v>43586</v>
      </c>
      <c r="E17" s="7">
        <f>MAX(VLOOKUP(Milestone!A17,'Piano Monitoraggio'!$D$2:$N$36,11,FALSE))</f>
        <v>43586</v>
      </c>
    </row>
  </sheetData>
  <sortState xmlns:xlrd2="http://schemas.microsoft.com/office/spreadsheetml/2017/richdata2" ref="A2:D17">
    <sortCondition ref="A2:A17"/>
    <sortCondition ref="D2:D17"/>
  </sortState>
  <dataValidations count="1">
    <dataValidation allowBlank="1" showInputMessage="1" showErrorMessage="1" prompt="Data fine ripianificata rispetto alla data fine effettiva sulla base di esigenze progettuali" sqref="C1" xr:uid="{409C819C-BB87-4215-8058-FBE1B1E70C22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E634-F0AF-481B-B473-96228182F3EB}">
  <dimension ref="A1:F33"/>
  <sheetViews>
    <sheetView showGridLines="0" workbookViewId="0"/>
  </sheetViews>
  <sheetFormatPr defaultRowHeight="14.4" x14ac:dyDescent="0.3"/>
  <cols>
    <col min="1" max="1" width="6.88671875" bestFit="1" customWidth="1"/>
    <col min="2" max="2" width="52.109375" customWidth="1"/>
    <col min="3" max="3" width="11.33203125" style="49" bestFit="1" customWidth="1"/>
    <col min="4" max="4" width="19.109375" style="49" bestFit="1" customWidth="1"/>
    <col min="5" max="5" width="42.109375" customWidth="1"/>
    <col min="6" max="6" width="12.77734375" style="49" customWidth="1"/>
  </cols>
  <sheetData>
    <row r="1" spans="1:6" s="49" customFormat="1" ht="28.8" x14ac:dyDescent="0.3">
      <c r="A1" s="50" t="s">
        <v>7</v>
      </c>
      <c r="B1" s="50" t="s">
        <v>0</v>
      </c>
      <c r="C1" s="50" t="s">
        <v>159</v>
      </c>
      <c r="D1" s="50" t="s">
        <v>162</v>
      </c>
      <c r="E1" s="50" t="s">
        <v>4</v>
      </c>
      <c r="F1" s="50" t="s">
        <v>207</v>
      </c>
    </row>
    <row r="2" spans="1:6" x14ac:dyDescent="0.3">
      <c r="A2" s="51" t="s">
        <v>39</v>
      </c>
      <c r="B2" s="51" t="s">
        <v>43</v>
      </c>
      <c r="C2" s="52" t="s">
        <v>173</v>
      </c>
      <c r="D2" s="53">
        <v>43251</v>
      </c>
      <c r="E2" s="51" t="s">
        <v>127</v>
      </c>
      <c r="F2" s="52" t="s">
        <v>206</v>
      </c>
    </row>
    <row r="3" spans="1:6" x14ac:dyDescent="0.3">
      <c r="A3" s="51" t="s">
        <v>13</v>
      </c>
      <c r="B3" s="51" t="s">
        <v>77</v>
      </c>
      <c r="C3" s="52" t="s">
        <v>164</v>
      </c>
      <c r="D3" s="53">
        <v>43312</v>
      </c>
      <c r="E3" s="51" t="s">
        <v>87</v>
      </c>
      <c r="F3" s="52" t="s">
        <v>206</v>
      </c>
    </row>
    <row r="4" spans="1:6" ht="28.8" x14ac:dyDescent="0.3">
      <c r="A4" s="51" t="s">
        <v>22</v>
      </c>
      <c r="B4" s="51" t="s">
        <v>203</v>
      </c>
      <c r="C4" s="60" t="s">
        <v>169</v>
      </c>
      <c r="D4" s="62">
        <v>43326</v>
      </c>
      <c r="E4" s="51" t="s">
        <v>92</v>
      </c>
      <c r="F4" s="52" t="s">
        <v>206</v>
      </c>
    </row>
    <row r="5" spans="1:6" ht="28.8" x14ac:dyDescent="0.3">
      <c r="A5" s="51" t="s">
        <v>23</v>
      </c>
      <c r="B5" s="51" t="s">
        <v>204</v>
      </c>
      <c r="C5" s="61"/>
      <c r="D5" s="63"/>
      <c r="E5" s="51" t="s">
        <v>93</v>
      </c>
      <c r="F5" s="52" t="s">
        <v>206</v>
      </c>
    </row>
    <row r="6" spans="1:6" ht="28.8" x14ac:dyDescent="0.3">
      <c r="A6" s="51" t="s">
        <v>8</v>
      </c>
      <c r="B6" s="51" t="s">
        <v>46</v>
      </c>
      <c r="C6" s="52" t="s">
        <v>164</v>
      </c>
      <c r="D6" s="53">
        <v>43490</v>
      </c>
      <c r="E6" s="51" t="s">
        <v>125</v>
      </c>
      <c r="F6" s="52" t="s">
        <v>206</v>
      </c>
    </row>
    <row r="7" spans="1:6" ht="43.2" x14ac:dyDescent="0.3">
      <c r="A7" s="51" t="s">
        <v>15</v>
      </c>
      <c r="B7" s="51" t="s">
        <v>51</v>
      </c>
      <c r="C7" s="60" t="s">
        <v>166</v>
      </c>
      <c r="D7" s="62">
        <v>43496</v>
      </c>
      <c r="E7" s="51" t="s">
        <v>118</v>
      </c>
      <c r="F7" s="52" t="s">
        <v>147</v>
      </c>
    </row>
    <row r="8" spans="1:6" ht="28.8" x14ac:dyDescent="0.3">
      <c r="A8" s="51" t="s">
        <v>14</v>
      </c>
      <c r="B8" s="51" t="s">
        <v>52</v>
      </c>
      <c r="C8" s="61"/>
      <c r="D8" s="63"/>
      <c r="E8" s="51" t="s">
        <v>119</v>
      </c>
      <c r="F8" s="52" t="s">
        <v>147</v>
      </c>
    </row>
    <row r="9" spans="1:6" ht="28.8" x14ac:dyDescent="0.3">
      <c r="A9" s="51" t="s">
        <v>31</v>
      </c>
      <c r="B9" s="51" t="s">
        <v>78</v>
      </c>
      <c r="C9" s="52" t="s">
        <v>176</v>
      </c>
      <c r="D9" s="53">
        <v>43496</v>
      </c>
      <c r="E9" s="51" t="s">
        <v>152</v>
      </c>
      <c r="F9" s="52" t="s">
        <v>147</v>
      </c>
    </row>
    <row r="10" spans="1:6" ht="28.8" x14ac:dyDescent="0.3">
      <c r="A10" s="51" t="s">
        <v>33</v>
      </c>
      <c r="B10" s="51" t="s">
        <v>79</v>
      </c>
      <c r="C10" s="52" t="s">
        <v>176</v>
      </c>
      <c r="D10" s="53">
        <v>43496</v>
      </c>
      <c r="E10" s="51" t="s">
        <v>100</v>
      </c>
      <c r="F10" s="52" t="s">
        <v>147</v>
      </c>
    </row>
    <row r="11" spans="1:6" x14ac:dyDescent="0.3">
      <c r="A11" s="51" t="s">
        <v>38</v>
      </c>
      <c r="B11" s="51" t="s">
        <v>64</v>
      </c>
      <c r="C11" s="52" t="s">
        <v>173</v>
      </c>
      <c r="D11" s="53">
        <v>43524</v>
      </c>
      <c r="E11" s="51" t="s">
        <v>103</v>
      </c>
      <c r="F11" s="52"/>
    </row>
    <row r="12" spans="1:6" ht="43.2" x14ac:dyDescent="0.3">
      <c r="A12" s="51" t="s">
        <v>16</v>
      </c>
      <c r="B12" s="51" t="s">
        <v>53</v>
      </c>
      <c r="C12" s="60" t="s">
        <v>167</v>
      </c>
      <c r="D12" s="62">
        <v>43525</v>
      </c>
      <c r="E12" s="51" t="s">
        <v>90</v>
      </c>
      <c r="F12" s="52"/>
    </row>
    <row r="13" spans="1:6" ht="28.8" x14ac:dyDescent="0.3">
      <c r="A13" s="51" t="s">
        <v>17</v>
      </c>
      <c r="B13" s="51" t="s">
        <v>54</v>
      </c>
      <c r="C13" s="61"/>
      <c r="D13" s="63"/>
      <c r="E13" s="51" t="s">
        <v>91</v>
      </c>
      <c r="F13" s="52"/>
    </row>
    <row r="14" spans="1:6" x14ac:dyDescent="0.3">
      <c r="A14" s="51" t="s">
        <v>37</v>
      </c>
      <c r="B14" s="51" t="s">
        <v>63</v>
      </c>
      <c r="C14" s="52" t="s">
        <v>173</v>
      </c>
      <c r="D14" s="53">
        <v>43555</v>
      </c>
      <c r="E14" s="51" t="s">
        <v>126</v>
      </c>
      <c r="F14" s="52"/>
    </row>
    <row r="15" spans="1:6" ht="28.8" x14ac:dyDescent="0.3">
      <c r="A15" s="51" t="s">
        <v>27</v>
      </c>
      <c r="B15" s="51" t="s">
        <v>60</v>
      </c>
      <c r="C15" s="52" t="s">
        <v>170</v>
      </c>
      <c r="D15" s="53">
        <v>43556</v>
      </c>
      <c r="E15" s="51" t="s">
        <v>96</v>
      </c>
      <c r="F15" s="52"/>
    </row>
    <row r="16" spans="1:6" x14ac:dyDescent="0.3">
      <c r="A16" s="51" t="s">
        <v>34</v>
      </c>
      <c r="B16" s="51" t="s">
        <v>80</v>
      </c>
      <c r="C16" s="52" t="s">
        <v>177</v>
      </c>
      <c r="D16" s="53">
        <v>43556</v>
      </c>
      <c r="E16" s="51" t="s">
        <v>101</v>
      </c>
      <c r="F16" s="52"/>
    </row>
    <row r="17" spans="1:6" ht="28.8" x14ac:dyDescent="0.3">
      <c r="A17" s="51" t="s">
        <v>35</v>
      </c>
      <c r="B17" s="51" t="s">
        <v>32</v>
      </c>
      <c r="C17" s="52" t="s">
        <v>178</v>
      </c>
      <c r="D17" s="53">
        <v>43556</v>
      </c>
      <c r="E17" s="51" t="s">
        <v>99</v>
      </c>
      <c r="F17" s="52"/>
    </row>
    <row r="18" spans="1:6" ht="43.2" x14ac:dyDescent="0.3">
      <c r="A18" s="51" t="s">
        <v>28</v>
      </c>
      <c r="B18" s="51" t="s">
        <v>61</v>
      </c>
      <c r="C18" s="60" t="s">
        <v>171</v>
      </c>
      <c r="D18" s="62">
        <v>43570</v>
      </c>
      <c r="E18" s="51" t="s">
        <v>187</v>
      </c>
      <c r="F18" s="52"/>
    </row>
    <row r="19" spans="1:6" ht="43.2" x14ac:dyDescent="0.3">
      <c r="A19" s="51" t="s">
        <v>29</v>
      </c>
      <c r="B19" s="51" t="s">
        <v>62</v>
      </c>
      <c r="C19" s="61"/>
      <c r="D19" s="63"/>
      <c r="E19" s="51" t="s">
        <v>97</v>
      </c>
      <c r="F19" s="52"/>
    </row>
    <row r="20" spans="1:6" ht="72" x14ac:dyDescent="0.3">
      <c r="A20" s="51" t="s">
        <v>9</v>
      </c>
      <c r="B20" s="51" t="s">
        <v>47</v>
      </c>
      <c r="C20" s="60" t="s">
        <v>165</v>
      </c>
      <c r="D20" s="62">
        <v>43586</v>
      </c>
      <c r="E20" s="51" t="s">
        <v>83</v>
      </c>
      <c r="F20" s="52"/>
    </row>
    <row r="21" spans="1:6" ht="28.8" x14ac:dyDescent="0.3">
      <c r="A21" s="51" t="s">
        <v>10</v>
      </c>
      <c r="B21" s="51" t="s">
        <v>48</v>
      </c>
      <c r="C21" s="64"/>
      <c r="D21" s="65"/>
      <c r="E21" s="51" t="s">
        <v>84</v>
      </c>
      <c r="F21" s="52"/>
    </row>
    <row r="22" spans="1:6" ht="57.6" x14ac:dyDescent="0.3">
      <c r="A22" s="51" t="s">
        <v>11</v>
      </c>
      <c r="B22" s="51" t="s">
        <v>49</v>
      </c>
      <c r="C22" s="64"/>
      <c r="D22" s="65"/>
      <c r="E22" s="51" t="s">
        <v>82</v>
      </c>
      <c r="F22" s="52"/>
    </row>
    <row r="23" spans="1:6" x14ac:dyDescent="0.3">
      <c r="A23" s="51" t="s">
        <v>12</v>
      </c>
      <c r="B23" s="51" t="s">
        <v>50</v>
      </c>
      <c r="C23" s="61"/>
      <c r="D23" s="63"/>
      <c r="E23" s="51" t="s">
        <v>85</v>
      </c>
      <c r="F23" s="52"/>
    </row>
    <row r="24" spans="1:6" ht="43.2" x14ac:dyDescent="0.3">
      <c r="A24" s="51" t="s">
        <v>18</v>
      </c>
      <c r="B24" s="51" t="s">
        <v>55</v>
      </c>
      <c r="C24" s="60" t="s">
        <v>168</v>
      </c>
      <c r="D24" s="62">
        <v>43586</v>
      </c>
      <c r="E24" s="51" t="s">
        <v>120</v>
      </c>
      <c r="F24" s="52"/>
    </row>
    <row r="25" spans="1:6" ht="28.8" x14ac:dyDescent="0.3">
      <c r="A25" s="51" t="s">
        <v>19</v>
      </c>
      <c r="B25" s="51" t="s">
        <v>56</v>
      </c>
      <c r="C25" s="64"/>
      <c r="D25" s="65"/>
      <c r="E25" s="51" t="s">
        <v>121</v>
      </c>
      <c r="F25" s="52"/>
    </row>
    <row r="26" spans="1:6" ht="43.2" x14ac:dyDescent="0.3">
      <c r="A26" s="51" t="s">
        <v>20</v>
      </c>
      <c r="B26" s="51" t="s">
        <v>201</v>
      </c>
      <c r="C26" s="64"/>
      <c r="D26" s="65"/>
      <c r="E26" s="51" t="s">
        <v>122</v>
      </c>
      <c r="F26" s="52"/>
    </row>
    <row r="27" spans="1:6" ht="28.8" x14ac:dyDescent="0.3">
      <c r="A27" s="51" t="s">
        <v>21</v>
      </c>
      <c r="B27" s="51" t="s">
        <v>202</v>
      </c>
      <c r="C27" s="61"/>
      <c r="D27" s="63"/>
      <c r="E27" s="51" t="s">
        <v>122</v>
      </c>
      <c r="F27" s="52"/>
    </row>
    <row r="28" spans="1:6" ht="43.2" x14ac:dyDescent="0.3">
      <c r="A28" s="51" t="s">
        <v>24</v>
      </c>
      <c r="B28" s="51" t="s">
        <v>57</v>
      </c>
      <c r="C28" s="60" t="s">
        <v>172</v>
      </c>
      <c r="D28" s="62">
        <v>43586</v>
      </c>
      <c r="E28" s="51" t="s">
        <v>95</v>
      </c>
      <c r="F28" s="52"/>
    </row>
    <row r="29" spans="1:6" x14ac:dyDescent="0.3">
      <c r="A29" s="51" t="s">
        <v>30</v>
      </c>
      <c r="B29" s="51" t="s">
        <v>205</v>
      </c>
      <c r="C29" s="61"/>
      <c r="D29" s="63"/>
      <c r="E29" s="51" t="s">
        <v>98</v>
      </c>
      <c r="F29" s="52"/>
    </row>
    <row r="30" spans="1:6" ht="43.2" x14ac:dyDescent="0.3">
      <c r="A30" s="51" t="s">
        <v>36</v>
      </c>
      <c r="B30" s="51" t="s">
        <v>81</v>
      </c>
      <c r="C30" s="52" t="s">
        <v>179</v>
      </c>
      <c r="D30" s="53">
        <v>43586</v>
      </c>
      <c r="E30" s="51" t="s">
        <v>102</v>
      </c>
      <c r="F30" s="52"/>
    </row>
    <row r="31" spans="1:6" x14ac:dyDescent="0.3">
      <c r="A31" s="51" t="s">
        <v>42</v>
      </c>
      <c r="B31" s="51" t="s">
        <v>106</v>
      </c>
      <c r="C31" s="52" t="s">
        <v>174</v>
      </c>
      <c r="D31" s="53">
        <v>43586</v>
      </c>
      <c r="E31" s="51" t="s">
        <v>66</v>
      </c>
      <c r="F31" s="52"/>
    </row>
    <row r="32" spans="1:6" x14ac:dyDescent="0.3">
      <c r="A32" s="51" t="s">
        <v>40</v>
      </c>
      <c r="B32" s="51" t="s">
        <v>104</v>
      </c>
      <c r="C32" s="60" t="s">
        <v>175</v>
      </c>
      <c r="D32" s="62">
        <v>43586</v>
      </c>
      <c r="E32" s="51" t="s">
        <v>105</v>
      </c>
      <c r="F32" s="52"/>
    </row>
    <row r="33" spans="1:6" x14ac:dyDescent="0.3">
      <c r="A33" s="51" t="s">
        <v>41</v>
      </c>
      <c r="B33" s="51" t="s">
        <v>65</v>
      </c>
      <c r="C33" s="61"/>
      <c r="D33" s="63"/>
      <c r="E33" s="51" t="s">
        <v>128</v>
      </c>
      <c r="F33" s="52"/>
    </row>
  </sheetData>
  <sortState xmlns:xlrd2="http://schemas.microsoft.com/office/spreadsheetml/2017/richdata2" ref="A2:E33">
    <sortCondition ref="D2:D33"/>
    <sortCondition ref="C2:C33"/>
    <sortCondition ref="A2:A33"/>
  </sortState>
  <mergeCells count="16">
    <mergeCell ref="C28:C29"/>
    <mergeCell ref="D28:D29"/>
    <mergeCell ref="C32:C33"/>
    <mergeCell ref="D32:D33"/>
    <mergeCell ref="C18:C19"/>
    <mergeCell ref="D18:D19"/>
    <mergeCell ref="C20:C23"/>
    <mergeCell ref="D20:D23"/>
    <mergeCell ref="C24:C27"/>
    <mergeCell ref="D24:D27"/>
    <mergeCell ref="C4:C5"/>
    <mergeCell ref="D4:D5"/>
    <mergeCell ref="C7:C8"/>
    <mergeCell ref="D7:D8"/>
    <mergeCell ref="C12:C13"/>
    <mergeCell ref="D12:D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1054-0D3E-4220-8712-A355314C05A9}">
  <dimension ref="A1:E17"/>
  <sheetViews>
    <sheetView showGridLines="0" workbookViewId="0"/>
  </sheetViews>
  <sheetFormatPr defaultRowHeight="14.4" x14ac:dyDescent="0.3"/>
  <cols>
    <col min="1" max="1" width="9.33203125" bestFit="1" customWidth="1"/>
    <col min="2" max="2" width="60.5546875" customWidth="1"/>
    <col min="3" max="5" width="19.77734375" customWidth="1"/>
  </cols>
  <sheetData>
    <row r="1" spans="1:5" ht="28.8" x14ac:dyDescent="0.3">
      <c r="A1" s="54" t="s">
        <v>1</v>
      </c>
      <c r="B1" s="54" t="s">
        <v>180</v>
      </c>
      <c r="C1" s="55" t="s">
        <v>181</v>
      </c>
      <c r="D1" s="55" t="s">
        <v>199</v>
      </c>
      <c r="E1" s="55" t="s">
        <v>200</v>
      </c>
    </row>
    <row r="2" spans="1:5" ht="28.8" x14ac:dyDescent="0.3">
      <c r="A2" s="9" t="s">
        <v>169</v>
      </c>
      <c r="B2" s="13" t="s">
        <v>184</v>
      </c>
      <c r="C2" s="7">
        <v>43322</v>
      </c>
      <c r="D2" s="7">
        <v>43326</v>
      </c>
      <c r="E2" s="7">
        <v>43326</v>
      </c>
    </row>
    <row r="3" spans="1:5" x14ac:dyDescent="0.3">
      <c r="A3" s="26" t="s">
        <v>164</v>
      </c>
      <c r="B3" s="2" t="s">
        <v>124</v>
      </c>
      <c r="C3" s="7">
        <v>43358</v>
      </c>
      <c r="D3" s="7">
        <v>43419</v>
      </c>
      <c r="E3" s="7">
        <v>43490</v>
      </c>
    </row>
    <row r="4" spans="1:5" x14ac:dyDescent="0.3">
      <c r="A4" s="9" t="s">
        <v>166</v>
      </c>
      <c r="B4" s="13" t="s">
        <v>183</v>
      </c>
      <c r="C4" s="7">
        <v>43373</v>
      </c>
      <c r="D4" s="7">
        <v>43465</v>
      </c>
      <c r="E4" s="7">
        <v>43511</v>
      </c>
    </row>
    <row r="5" spans="1:5" x14ac:dyDescent="0.3">
      <c r="A5" s="26" t="s">
        <v>176</v>
      </c>
      <c r="B5" s="2" t="s">
        <v>100</v>
      </c>
      <c r="C5" s="7">
        <v>43433</v>
      </c>
      <c r="D5" s="7">
        <v>43434</v>
      </c>
      <c r="E5" s="7">
        <v>43511</v>
      </c>
    </row>
    <row r="6" spans="1:5" x14ac:dyDescent="0.3">
      <c r="A6" s="26" t="s">
        <v>167</v>
      </c>
      <c r="B6" s="38" t="s">
        <v>185</v>
      </c>
      <c r="C6" s="7">
        <v>43525</v>
      </c>
      <c r="D6" s="7">
        <v>43525</v>
      </c>
      <c r="E6" s="7">
        <v>43555</v>
      </c>
    </row>
    <row r="7" spans="1:5" x14ac:dyDescent="0.3">
      <c r="A7" s="26" t="s">
        <v>170</v>
      </c>
      <c r="B7" s="27" t="s">
        <v>96</v>
      </c>
      <c r="C7" s="7">
        <v>43524</v>
      </c>
      <c r="D7" s="7">
        <v>43524</v>
      </c>
      <c r="E7" s="7">
        <v>43555</v>
      </c>
    </row>
    <row r="8" spans="1:5" x14ac:dyDescent="0.3">
      <c r="A8" s="26" t="s">
        <v>173</v>
      </c>
      <c r="B8" s="38" t="s">
        <v>126</v>
      </c>
      <c r="C8" s="7">
        <v>43496</v>
      </c>
      <c r="D8" s="7">
        <v>43496</v>
      </c>
      <c r="E8" s="7">
        <v>43555</v>
      </c>
    </row>
    <row r="9" spans="1:5" x14ac:dyDescent="0.3">
      <c r="A9" s="9" t="s">
        <v>177</v>
      </c>
      <c r="B9" s="13" t="s">
        <v>101</v>
      </c>
      <c r="C9" s="7">
        <v>43556</v>
      </c>
      <c r="D9" s="7">
        <v>43556</v>
      </c>
      <c r="E9" s="7">
        <v>43570</v>
      </c>
    </row>
    <row r="10" spans="1:5" x14ac:dyDescent="0.3">
      <c r="A10" s="26" t="s">
        <v>178</v>
      </c>
      <c r="B10" s="13" t="s">
        <v>99</v>
      </c>
      <c r="C10" s="7">
        <v>43556</v>
      </c>
      <c r="D10" s="7">
        <v>43556</v>
      </c>
      <c r="E10" s="7">
        <v>43570</v>
      </c>
    </row>
    <row r="11" spans="1:5" x14ac:dyDescent="0.3">
      <c r="A11" s="9" t="s">
        <v>165</v>
      </c>
      <c r="B11" s="13" t="s">
        <v>182</v>
      </c>
      <c r="C11" s="7">
        <v>43586</v>
      </c>
      <c r="D11" s="7">
        <v>43586</v>
      </c>
      <c r="E11" s="7">
        <v>43586</v>
      </c>
    </row>
    <row r="12" spans="1:5" ht="28.8" x14ac:dyDescent="0.3">
      <c r="A12" s="26" t="s">
        <v>168</v>
      </c>
      <c r="B12" s="2" t="s">
        <v>186</v>
      </c>
      <c r="C12" s="7">
        <v>43586</v>
      </c>
      <c r="D12" s="7">
        <v>43586</v>
      </c>
      <c r="E12" s="7">
        <v>43586</v>
      </c>
    </row>
    <row r="13" spans="1:5" x14ac:dyDescent="0.3">
      <c r="A13" s="26" t="s">
        <v>171</v>
      </c>
      <c r="B13" s="38" t="s">
        <v>188</v>
      </c>
      <c r="C13" s="7">
        <v>43570</v>
      </c>
      <c r="D13" s="7">
        <v>43570</v>
      </c>
      <c r="E13" s="7">
        <v>43586</v>
      </c>
    </row>
    <row r="14" spans="1:5" x14ac:dyDescent="0.3">
      <c r="A14" s="26" t="s">
        <v>172</v>
      </c>
      <c r="B14" s="38" t="s">
        <v>210</v>
      </c>
      <c r="C14" s="7">
        <v>43586</v>
      </c>
      <c r="D14" s="7">
        <v>43586</v>
      </c>
      <c r="E14" s="7">
        <v>43586</v>
      </c>
    </row>
    <row r="15" spans="1:5" x14ac:dyDescent="0.3">
      <c r="A15" s="26" t="s">
        <v>179</v>
      </c>
      <c r="B15" s="30" t="s">
        <v>102</v>
      </c>
      <c r="C15" s="7">
        <v>43586</v>
      </c>
      <c r="D15" s="7">
        <v>43586</v>
      </c>
      <c r="E15" s="7">
        <v>43586</v>
      </c>
    </row>
    <row r="16" spans="1:5" x14ac:dyDescent="0.3">
      <c r="A16" s="9" t="s">
        <v>174</v>
      </c>
      <c r="B16" s="4" t="s">
        <v>66</v>
      </c>
      <c r="C16" s="7">
        <v>43555</v>
      </c>
      <c r="D16" s="7">
        <v>43586</v>
      </c>
      <c r="E16" s="7">
        <v>43586</v>
      </c>
    </row>
    <row r="17" spans="1:5" x14ac:dyDescent="0.3">
      <c r="A17" s="9" t="s">
        <v>175</v>
      </c>
      <c r="B17" s="4" t="s">
        <v>105</v>
      </c>
      <c r="C17" s="7">
        <v>43586</v>
      </c>
      <c r="D17" s="7">
        <v>43586</v>
      </c>
      <c r="E17" s="7">
        <v>43586</v>
      </c>
    </row>
  </sheetData>
  <sortState xmlns:xlrd2="http://schemas.microsoft.com/office/spreadsheetml/2017/richdata2" ref="A2:E17">
    <sortCondition ref="E2:E17"/>
    <sortCondition ref="A2:A17"/>
  </sortState>
  <dataValidations count="1">
    <dataValidation allowBlank="1" showInputMessage="1" showErrorMessage="1" prompt="Data fine ripianificata rispetto alla data fine effettiva sulla base di esigenze progettuali" sqref="C1" xr:uid="{A1D72CE9-33BA-4DD5-929F-266742A4B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Piano Monitoraggio</vt:lpstr>
      <vt:lpstr>Milestone</vt:lpstr>
      <vt:lpstr>Milestone 2019-01-31</vt:lpstr>
      <vt:lpstr>Milestone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Marchio</dc:creator>
  <cp:lastModifiedBy>Giulio Fiamengo</cp:lastModifiedBy>
  <dcterms:created xsi:type="dcterms:W3CDTF">2018-07-19T09:50:02Z</dcterms:created>
  <dcterms:modified xsi:type="dcterms:W3CDTF">2019-02-21T10:43:26Z</dcterms:modified>
</cp:coreProperties>
</file>