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filterPrivacy="1"/>
  <xr:revisionPtr revIDLastSave="0" documentId="13_ncr:1_{BEA9F929-A468-4008-AF2F-D1D91C0C05AE}" xr6:coauthVersionLast="47" xr6:coauthVersionMax="47" xr10:uidLastSave="{00000000-0000-0000-0000-000000000000}"/>
  <bookViews>
    <workbookView xWindow="31965" yWindow="-1980" windowWidth="24855" windowHeight="13965" xr2:uid="{00000000-000D-0000-FFFF-FFFF00000000}"/>
  </bookViews>
  <sheets>
    <sheet name="Tempi e costi Enti riusan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4" i="1" l="1"/>
  <c r="F164" i="1"/>
  <c r="F131" i="1"/>
  <c r="F98" i="1" l="1"/>
  <c r="F65" i="1"/>
  <c r="F163" i="1"/>
  <c r="F64" i="1"/>
  <c r="F97" i="1"/>
  <c r="F130" i="1"/>
  <c r="F162" i="1"/>
  <c r="F129" i="1"/>
  <c r="F63" i="1"/>
  <c r="F62" i="1"/>
  <c r="F96" i="1"/>
  <c r="B101" i="1"/>
  <c r="B68" i="1"/>
  <c r="B35" i="1"/>
  <c r="D139" i="1" l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B190" i="1"/>
  <c r="B188" i="1"/>
  <c r="B184" i="1"/>
  <c r="B182" i="1"/>
  <c r="D200" i="1"/>
  <c r="B173" i="1"/>
  <c r="B172" i="1"/>
  <c r="B171" i="1"/>
  <c r="B200" i="1" l="1"/>
  <c r="F138" i="1"/>
  <c r="D138" i="1" s="1"/>
  <c r="B149" i="1"/>
  <c r="B151" i="1"/>
  <c r="B155" i="1"/>
  <c r="B157" i="1"/>
  <c r="B140" i="1"/>
  <c r="B139" i="1"/>
  <c r="B138" i="1"/>
  <c r="F105" i="1"/>
  <c r="D105" i="1" s="1"/>
  <c r="B106" i="1"/>
  <c r="B134" i="1" s="1"/>
  <c r="B10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06" i="1"/>
  <c r="D60" i="1"/>
  <c r="D93" i="1"/>
  <c r="B167" i="1" l="1"/>
  <c r="D39" i="1"/>
  <c r="D6" i="1"/>
  <c r="D72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73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F40" i="1"/>
  <c r="D40" i="1" s="1"/>
  <c r="D101" i="1" l="1"/>
</calcChain>
</file>

<file path=xl/sharedStrings.xml><?xml version="1.0" encoding="utf-8"?>
<sst xmlns="http://schemas.openxmlformats.org/spreadsheetml/2006/main" count="485" uniqueCount="102">
  <si>
    <t>Ente riusante</t>
  </si>
  <si>
    <t xml:space="preserve">Tempi </t>
  </si>
  <si>
    <t>Costi esterni</t>
  </si>
  <si>
    <t>..</t>
  </si>
  <si>
    <t>Range</t>
  </si>
  <si>
    <t>Media</t>
  </si>
  <si>
    <t>Note</t>
  </si>
  <si>
    <r>
      <t xml:space="preserve">Personale (FTE)
</t>
    </r>
    <r>
      <rPr>
        <sz val="11"/>
        <color rgb="FF000000"/>
        <rFont val="Calibri Light"/>
        <family val="2"/>
      </rPr>
      <t>distinguere tra Dirigente e non</t>
    </r>
  </si>
  <si>
    <t>Fase 1</t>
  </si>
  <si>
    <t>Fase 2</t>
  </si>
  <si>
    <t>Fase 3</t>
  </si>
  <si>
    <t>Fase 4</t>
  </si>
  <si>
    <t>Campo Note: segnalare eventuali particolarità della storia del progetto del riusante, che ne hanno determinato uno scostamento significativo nei tempi - rispetto al Piano di progetto iniziale, oppure nei costi - rispetto al budget di progetto</t>
  </si>
  <si>
    <t>Per ciascuna fase del progetto di riuso, illustrare tempi e costi di massima, distinti in costi del personale (FTE) ed esterni (acquisto di beni e servizi).
I tempi sono comprensivi dei tempi amministrativi, e decorrono a partire dal momento in cui l’Ente ha scelto di riusare e adottare la buona pratica, evento di norma formalizzato da un atto (Delibera/Determina), fino alla conclusione (messa a regime).</t>
  </si>
  <si>
    <t>Roma</t>
  </si>
  <si>
    <t>Orvieto</t>
  </si>
  <si>
    <t xml:space="preserve">Jesi </t>
  </si>
  <si>
    <t>Falconara</t>
  </si>
  <si>
    <t>Monti azzurri</t>
  </si>
  <si>
    <t>Alte valli potenza</t>
  </si>
  <si>
    <t>Camerino</t>
  </si>
  <si>
    <t>San Benedetto tronto</t>
  </si>
  <si>
    <t>Monti Sibillini</t>
  </si>
  <si>
    <t>Città di Castello</t>
  </si>
  <si>
    <t>Perugia</t>
  </si>
  <si>
    <t>Assisi</t>
  </si>
  <si>
    <t>Marsciano</t>
  </si>
  <si>
    <t>Panicale</t>
  </si>
  <si>
    <t>Norcia</t>
  </si>
  <si>
    <t>Gubbio</t>
  </si>
  <si>
    <t>Foligno</t>
  </si>
  <si>
    <t>Spoleto</t>
  </si>
  <si>
    <t>Terni</t>
  </si>
  <si>
    <t>Narni</t>
  </si>
  <si>
    <t>Analisi e progettazione intervento</t>
  </si>
  <si>
    <t>Fase 5</t>
  </si>
  <si>
    <t>Tempi  gg</t>
  </si>
  <si>
    <t>Progetto Regione Marche</t>
  </si>
  <si>
    <t>Progetto Regione Umbria</t>
  </si>
  <si>
    <t>5 gg Dirigente
12 gg Funzionario</t>
  </si>
  <si>
    <t>5 gg Dirigente
8 gg Funzionario</t>
  </si>
  <si>
    <t>5 gg Dirigente
4 gg Funzionario</t>
  </si>
  <si>
    <t>5 gg Dirigente
10 gg Funzionario</t>
  </si>
  <si>
    <t>20 gg Dirigente
18 gg Funzionario</t>
  </si>
  <si>
    <t>10 - 60</t>
  </si>
  <si>
    <t>30 - 120</t>
  </si>
  <si>
    <t>Stima del compatibilità rispetto all'esigenza e definizione atti amministrativi di riuso</t>
  </si>
  <si>
    <t>Gallarate</t>
  </si>
  <si>
    <t>Progetto Del Comune</t>
  </si>
  <si>
    <t>Progetto del Comune</t>
  </si>
  <si>
    <t>Tempi gg</t>
  </si>
  <si>
    <t>Formazione Personale Funzionale</t>
  </si>
  <si>
    <t>10 gg Dirigente
15 gg Funzionario</t>
  </si>
  <si>
    <t>Assistenza e supporto stat-up (Formazione Tecnica piattaforma gestione. Help Desk . Assistenza utenti . Follow_up)</t>
  </si>
  <si>
    <t>3 gg Dirigente
7 gg Funzionario</t>
  </si>
  <si>
    <t>8 gg Funzionario</t>
  </si>
  <si>
    <t>3 gg Dirigente
5 gg Funzionario</t>
  </si>
  <si>
    <t>Attivazione della piattaforma e definizione architettura tecnologica ed applicativa</t>
  </si>
  <si>
    <t>Fase 6</t>
  </si>
  <si>
    <t>Incontri e comunicazione</t>
  </si>
  <si>
    <t>4 gg Funzionario</t>
  </si>
  <si>
    <t>6 gg Dirigente
8 gg Funzionario</t>
  </si>
  <si>
    <t>60 - 120</t>
  </si>
  <si>
    <t>Sant'Antonio Abate</t>
  </si>
  <si>
    <t>UNIONE Camposanpiero</t>
  </si>
  <si>
    <t>15 gg Dirigente
24 gg Funzionario</t>
  </si>
  <si>
    <t>Progetto Pilota OCPA UMBRIA extraregione</t>
  </si>
  <si>
    <t>Progetto dell'Unione 11 Comuni + 17 Comuni fuori Unione (tot. Ab. 256.000)</t>
  </si>
  <si>
    <t>2 - 14</t>
  </si>
  <si>
    <t>14 gg Funzionario</t>
  </si>
  <si>
    <t>8 - 11</t>
  </si>
  <si>
    <t>Valli del Savio (Cesena)</t>
  </si>
  <si>
    <t>3 gg Dirigente
8 gg Funzionario</t>
  </si>
  <si>
    <t>11 gg Funzionario</t>
  </si>
  <si>
    <t>5 gg funzionaruio</t>
  </si>
  <si>
    <t>Attivazione SISO con risorse proprie</t>
  </si>
  <si>
    <t>Riusante SISO PON GOV</t>
  </si>
  <si>
    <t>CEDENTE SISO con risorse proprie</t>
  </si>
  <si>
    <t>Riusante SISO PON GOV ritardo organizzativo</t>
  </si>
  <si>
    <t>Riusante SISO PON GOV (100 unità dell'ufficio)</t>
  </si>
  <si>
    <t>Trezzo D'Adda (ambito)</t>
  </si>
  <si>
    <t>Lomellina VIgevano</t>
  </si>
  <si>
    <t>Progetto del Comune con gara</t>
  </si>
  <si>
    <t>1 - 5</t>
  </si>
  <si>
    <t>12 gg Funzionario</t>
  </si>
  <si>
    <t>Monza e Brianza (Provincia)</t>
  </si>
  <si>
    <t>Progetto del Ambiti Provincia (950.000 ab.)</t>
  </si>
  <si>
    <t>17</t>
  </si>
  <si>
    <t>1320 - 15000</t>
  </si>
  <si>
    <t>880 - 22.000</t>
  </si>
  <si>
    <t>1760 - 13000</t>
  </si>
  <si>
    <t>4.400 - 54000</t>
  </si>
  <si>
    <t>30 - 180</t>
  </si>
  <si>
    <t>Attività di formazione svolta anche da Personale Amministrazione</t>
  </si>
  <si>
    <t>10 gg Dirigente
15 gg Funzionario
130 gg formatore interno</t>
  </si>
  <si>
    <t>2 - 35</t>
  </si>
  <si>
    <t>3 gg Dirigente
50 gg Funzionario</t>
  </si>
  <si>
    <t>3 gg Dirigente
20 gg Funzionario</t>
  </si>
  <si>
    <t>4 - 20</t>
  </si>
  <si>
    <t>60 - 180</t>
  </si>
  <si>
    <t>8 gg Dirigente
20 gg Funzionario</t>
  </si>
  <si>
    <t>8 -20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</si>
</sst>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b/>
      <sz val="11"/>
      <color rgb="FF000000"/>
      <name val="Calibri Light"/>
      <family val="2"/>
    </font>
    <font>
      <b/>
      <sz val="11"/>
      <color rgb="FFFFFFFF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4B083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4" borderId="5" xfId="0" applyFont="1" applyFill="1" applyBorder="1" applyAlignment="1">
      <alignment horizontal="justify" vertical="center" wrapText="1"/>
    </xf>
    <xf numFmtId="0" fontId="1" fillId="5" borderId="4" xfId="0" applyFont="1" applyFill="1" applyBorder="1" applyAlignment="1">
      <alignment horizontal="justify" vertical="center" wrapText="1"/>
    </xf>
    <xf numFmtId="0" fontId="3" fillId="5" borderId="5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64" fontId="1" fillId="4" borderId="5" xfId="1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164" fontId="3" fillId="5" borderId="5" xfId="1" applyNumberFormat="1" applyFont="1" applyFill="1" applyBorder="1" applyAlignment="1">
      <alignment horizontal="center" vertical="center" wrapText="1"/>
    </xf>
    <xf numFmtId="1" fontId="3" fillId="5" borderId="5" xfId="1" applyNumberFormat="1" applyFont="1" applyFill="1" applyBorder="1" applyAlignment="1">
      <alignment horizontal="center" vertical="center" wrapText="1"/>
    </xf>
    <xf numFmtId="164" fontId="1" fillId="2" borderId="5" xfId="1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center" wrapText="1"/>
    </xf>
    <xf numFmtId="0" fontId="1" fillId="4" borderId="7" xfId="0" applyFont="1" applyFill="1" applyBorder="1" applyAlignment="1">
      <alignment horizontal="justify" vertical="center" wrapText="1"/>
    </xf>
    <xf numFmtId="164" fontId="1" fillId="2" borderId="5" xfId="1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164" fontId="0" fillId="0" borderId="0" xfId="1" applyNumberFormat="1" applyFont="1" applyFill="1" applyBorder="1" applyAlignment="1">
      <alignment vertical="center" wrapText="1"/>
    </xf>
    <xf numFmtId="1" fontId="1" fillId="0" borderId="5" xfId="1" applyNumberFormat="1" applyFont="1" applyFill="1" applyBorder="1" applyAlignment="1">
      <alignment horizontal="center" vertical="center" wrapText="1"/>
    </xf>
    <xf numFmtId="164" fontId="1" fillId="4" borderId="5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164" fontId="1" fillId="4" borderId="5" xfId="1" applyNumberFormat="1" applyFont="1" applyFill="1" applyBorder="1" applyAlignment="1">
      <alignment horizontal="left" vertical="center" wrapText="1"/>
    </xf>
    <xf numFmtId="164" fontId="1" fillId="2" borderId="5" xfId="1" applyNumberFormat="1" applyFont="1" applyFill="1" applyBorder="1" applyAlignment="1">
      <alignment horizontal="left" vertical="center" wrapText="1"/>
    </xf>
    <xf numFmtId="1" fontId="0" fillId="0" borderId="0" xfId="0" applyNumberFormat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wrapText="1"/>
    </xf>
    <xf numFmtId="3" fontId="1" fillId="4" borderId="5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1" fontId="1" fillId="0" borderId="5" xfId="0" applyNumberFormat="1" applyFont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/>
    </xf>
    <xf numFmtId="1" fontId="1" fillId="0" borderId="5" xfId="1" applyNumberFormat="1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right"/>
    </xf>
    <xf numFmtId="1" fontId="1" fillId="0" borderId="5" xfId="0" applyNumberFormat="1" applyFont="1" applyBorder="1" applyAlignment="1">
      <alignment horizontal="right" vertical="center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showGridLines="0" tabSelected="1" topLeftCell="A25" workbookViewId="0">
      <selection activeCell="C34" sqref="C34"/>
    </sheetView>
  </sheetViews>
  <sheetFormatPr defaultRowHeight="15" x14ac:dyDescent="0.25"/>
  <cols>
    <col min="1" max="1" width="27" customWidth="1"/>
    <col min="2" max="2" width="32.140625" customWidth="1"/>
    <col min="3" max="3" width="32.140625" style="17" customWidth="1"/>
    <col min="4" max="4" width="25" customWidth="1"/>
    <col min="5" max="5" width="49" customWidth="1"/>
  </cols>
  <sheetData>
    <row r="1" spans="1:5" ht="49.5" customHeight="1" x14ac:dyDescent="0.25">
      <c r="A1" s="39" t="s">
        <v>13</v>
      </c>
      <c r="B1" s="39"/>
      <c r="C1" s="39"/>
      <c r="D1" s="39"/>
      <c r="E1" s="39"/>
    </row>
    <row r="2" spans="1:5" ht="34.5" customHeight="1" x14ac:dyDescent="0.25">
      <c r="A2" s="42" t="s">
        <v>12</v>
      </c>
      <c r="B2" s="42"/>
      <c r="C2" s="42"/>
      <c r="D2" s="42"/>
      <c r="E2" s="42"/>
    </row>
    <row r="4" spans="1:5" ht="15.75" thickBot="1" x14ac:dyDescent="0.3">
      <c r="A4" s="5" t="s">
        <v>8</v>
      </c>
      <c r="B4" s="40" t="s">
        <v>46</v>
      </c>
      <c r="C4" s="41"/>
      <c r="D4" s="41"/>
      <c r="E4" s="41"/>
    </row>
    <row r="5" spans="1:5" ht="29.45" thickBot="1" x14ac:dyDescent="0.4">
      <c r="A5" s="1" t="s">
        <v>0</v>
      </c>
      <c r="B5" s="9" t="s">
        <v>36</v>
      </c>
      <c r="C5" s="9" t="s">
        <v>7</v>
      </c>
      <c r="D5" s="18" t="s">
        <v>2</v>
      </c>
      <c r="E5" s="3" t="s">
        <v>6</v>
      </c>
    </row>
    <row r="6" spans="1:5" ht="29.45" thickBot="1" x14ac:dyDescent="0.4">
      <c r="A6" s="4" t="s">
        <v>14</v>
      </c>
      <c r="B6" s="10">
        <v>180</v>
      </c>
      <c r="C6" s="5" t="s">
        <v>43</v>
      </c>
      <c r="D6" s="28">
        <f>30*440</f>
        <v>13200</v>
      </c>
      <c r="E6" s="5" t="s">
        <v>76</v>
      </c>
    </row>
    <row r="7" spans="1:5" ht="29.45" thickBot="1" x14ac:dyDescent="0.4">
      <c r="A7" s="4" t="s">
        <v>63</v>
      </c>
      <c r="B7" s="11">
        <v>120</v>
      </c>
      <c r="C7" s="21" t="s">
        <v>39</v>
      </c>
      <c r="D7" s="19"/>
      <c r="E7" s="6" t="s">
        <v>76</v>
      </c>
    </row>
    <row r="8" spans="1:5" ht="29.45" thickBot="1" x14ac:dyDescent="0.4">
      <c r="A8" s="4" t="s">
        <v>15</v>
      </c>
      <c r="B8" s="10">
        <v>90</v>
      </c>
      <c r="C8" s="22" t="s">
        <v>40</v>
      </c>
      <c r="D8" s="20"/>
      <c r="E8" s="5" t="s">
        <v>77</v>
      </c>
    </row>
    <row r="9" spans="1:5" ht="29.45" thickBot="1" x14ac:dyDescent="0.4">
      <c r="A9" s="4" t="s">
        <v>16</v>
      </c>
      <c r="B9" s="11">
        <v>90</v>
      </c>
      <c r="C9" s="21" t="s">
        <v>40</v>
      </c>
      <c r="D9" s="11"/>
      <c r="E9" s="6" t="s">
        <v>37</v>
      </c>
    </row>
    <row r="10" spans="1:5" ht="29.45" thickBot="1" x14ac:dyDescent="0.4">
      <c r="A10" s="4" t="s">
        <v>17</v>
      </c>
      <c r="B10" s="10">
        <v>90</v>
      </c>
      <c r="C10" s="22" t="s">
        <v>40</v>
      </c>
      <c r="D10" s="10"/>
      <c r="E10" s="5" t="s">
        <v>37</v>
      </c>
    </row>
    <row r="11" spans="1:5" ht="29.45" thickBot="1" x14ac:dyDescent="0.4">
      <c r="A11" s="4" t="s">
        <v>18</v>
      </c>
      <c r="B11" s="11">
        <v>90</v>
      </c>
      <c r="C11" s="21" t="s">
        <v>40</v>
      </c>
      <c r="D11" s="11"/>
      <c r="E11" s="6" t="s">
        <v>37</v>
      </c>
    </row>
    <row r="12" spans="1:5" ht="29.45" thickBot="1" x14ac:dyDescent="0.4">
      <c r="A12" s="4" t="s">
        <v>19</v>
      </c>
      <c r="B12" s="10">
        <v>90</v>
      </c>
      <c r="C12" s="22" t="s">
        <v>40</v>
      </c>
      <c r="D12" s="10"/>
      <c r="E12" s="5" t="s">
        <v>37</v>
      </c>
    </row>
    <row r="13" spans="1:5" ht="29.45" thickBot="1" x14ac:dyDescent="0.4">
      <c r="A13" s="4" t="s">
        <v>20</v>
      </c>
      <c r="B13" s="11">
        <v>30</v>
      </c>
      <c r="C13" s="21" t="s">
        <v>56</v>
      </c>
      <c r="D13" s="11"/>
      <c r="E13" s="6" t="s">
        <v>37</v>
      </c>
    </row>
    <row r="14" spans="1:5" ht="29.45" thickBot="1" x14ac:dyDescent="0.4">
      <c r="A14" s="4" t="s">
        <v>21</v>
      </c>
      <c r="B14" s="10">
        <v>90</v>
      </c>
      <c r="C14" s="22" t="s">
        <v>40</v>
      </c>
      <c r="D14" s="10"/>
      <c r="E14" s="5" t="s">
        <v>37</v>
      </c>
    </row>
    <row r="15" spans="1:5" ht="29.45" thickBot="1" x14ac:dyDescent="0.4">
      <c r="A15" s="4" t="s">
        <v>22</v>
      </c>
      <c r="B15" s="11">
        <v>30</v>
      </c>
      <c r="C15" s="21" t="s">
        <v>56</v>
      </c>
      <c r="D15" s="11"/>
      <c r="E15" s="6" t="s">
        <v>37</v>
      </c>
    </row>
    <row r="16" spans="1:5" ht="30.75" thickBot="1" x14ac:dyDescent="0.3">
      <c r="A16" s="4" t="s">
        <v>23</v>
      </c>
      <c r="B16" s="10">
        <v>90</v>
      </c>
      <c r="C16" s="22" t="s">
        <v>40</v>
      </c>
      <c r="D16" s="10"/>
      <c r="E16" s="5" t="s">
        <v>38</v>
      </c>
    </row>
    <row r="17" spans="1:5" ht="29.45" thickBot="1" x14ac:dyDescent="0.4">
      <c r="A17" s="4" t="s">
        <v>24</v>
      </c>
      <c r="B17" s="11">
        <v>120</v>
      </c>
      <c r="C17" s="21" t="s">
        <v>39</v>
      </c>
      <c r="D17" s="11"/>
      <c r="E17" s="6" t="s">
        <v>38</v>
      </c>
    </row>
    <row r="18" spans="1:5" ht="29.45" thickBot="1" x14ac:dyDescent="0.4">
      <c r="A18" s="4" t="s">
        <v>25</v>
      </c>
      <c r="B18" s="10">
        <v>90</v>
      </c>
      <c r="C18" s="22" t="s">
        <v>40</v>
      </c>
      <c r="D18" s="10"/>
      <c r="E18" s="5" t="s">
        <v>38</v>
      </c>
    </row>
    <row r="19" spans="1:5" ht="29.45" thickBot="1" x14ac:dyDescent="0.4">
      <c r="A19" s="4" t="s">
        <v>26</v>
      </c>
      <c r="B19" s="11">
        <v>90</v>
      </c>
      <c r="C19" s="21" t="s">
        <v>40</v>
      </c>
      <c r="D19" s="11"/>
      <c r="E19" s="6" t="s">
        <v>38</v>
      </c>
    </row>
    <row r="20" spans="1:5" ht="29.45" thickBot="1" x14ac:dyDescent="0.4">
      <c r="A20" s="4" t="s">
        <v>27</v>
      </c>
      <c r="B20" s="10">
        <v>90</v>
      </c>
      <c r="C20" s="22" t="s">
        <v>40</v>
      </c>
      <c r="D20" s="10"/>
      <c r="E20" s="5" t="s">
        <v>38</v>
      </c>
    </row>
    <row r="21" spans="1:5" ht="29.45" thickBot="1" x14ac:dyDescent="0.4">
      <c r="A21" s="4" t="s">
        <v>28</v>
      </c>
      <c r="B21" s="11">
        <v>30</v>
      </c>
      <c r="C21" s="21" t="s">
        <v>41</v>
      </c>
      <c r="D21" s="11"/>
      <c r="E21" s="6" t="s">
        <v>38</v>
      </c>
    </row>
    <row r="22" spans="1:5" ht="29.45" thickBot="1" x14ac:dyDescent="0.4">
      <c r="A22" s="4" t="s">
        <v>29</v>
      </c>
      <c r="B22" s="10">
        <v>90</v>
      </c>
      <c r="C22" s="22" t="s">
        <v>56</v>
      </c>
      <c r="D22" s="10"/>
      <c r="E22" s="5" t="s">
        <v>38</v>
      </c>
    </row>
    <row r="23" spans="1:5" ht="29.45" thickBot="1" x14ac:dyDescent="0.4">
      <c r="A23" s="4" t="s">
        <v>30</v>
      </c>
      <c r="B23" s="11">
        <v>90</v>
      </c>
      <c r="C23" s="21" t="s">
        <v>40</v>
      </c>
      <c r="D23" s="11"/>
      <c r="E23" s="6" t="s">
        <v>38</v>
      </c>
    </row>
    <row r="24" spans="1:5" ht="29.45" thickBot="1" x14ac:dyDescent="0.4">
      <c r="A24" s="4" t="s">
        <v>31</v>
      </c>
      <c r="B24" s="10">
        <v>90</v>
      </c>
      <c r="C24" s="22" t="s">
        <v>40</v>
      </c>
      <c r="D24" s="10"/>
      <c r="E24" s="5" t="s">
        <v>38</v>
      </c>
    </row>
    <row r="25" spans="1:5" ht="29.45" thickBot="1" x14ac:dyDescent="0.4">
      <c r="A25" s="4" t="s">
        <v>32</v>
      </c>
      <c r="B25" s="11">
        <v>90</v>
      </c>
      <c r="C25" s="21" t="s">
        <v>42</v>
      </c>
      <c r="D25" s="11"/>
      <c r="E25" s="6" t="s">
        <v>38</v>
      </c>
    </row>
    <row r="26" spans="1:5" ht="30.75" thickBot="1" x14ac:dyDescent="0.3">
      <c r="A26" s="4" t="s">
        <v>33</v>
      </c>
      <c r="B26" s="10">
        <v>90</v>
      </c>
      <c r="C26" s="22" t="s">
        <v>40</v>
      </c>
      <c r="D26" s="10"/>
      <c r="E26" s="5" t="s">
        <v>38</v>
      </c>
    </row>
    <row r="27" spans="1:5" ht="30.75" thickBot="1" x14ac:dyDescent="0.3">
      <c r="A27" s="4" t="s">
        <v>47</v>
      </c>
      <c r="B27" s="11">
        <v>90</v>
      </c>
      <c r="C27" s="46" t="s">
        <v>40</v>
      </c>
      <c r="D27" s="11"/>
      <c r="E27" s="6" t="s">
        <v>49</v>
      </c>
    </row>
    <row r="28" spans="1:5" ht="30.75" thickBot="1" x14ac:dyDescent="0.3">
      <c r="A28" s="4" t="s">
        <v>64</v>
      </c>
      <c r="B28" s="10">
        <v>120</v>
      </c>
      <c r="C28" s="47" t="s">
        <v>65</v>
      </c>
      <c r="D28" s="10"/>
      <c r="E28" s="22" t="s">
        <v>67</v>
      </c>
    </row>
    <row r="29" spans="1:5" ht="30.75" thickBot="1" x14ac:dyDescent="0.3">
      <c r="A29" s="4" t="s">
        <v>71</v>
      </c>
      <c r="B29" s="11">
        <v>90</v>
      </c>
      <c r="C29" s="46" t="s">
        <v>72</v>
      </c>
      <c r="D29" s="11"/>
      <c r="E29" s="6" t="s">
        <v>49</v>
      </c>
    </row>
    <row r="30" spans="1:5" ht="30.75" thickBot="1" x14ac:dyDescent="0.3">
      <c r="A30" s="4" t="s">
        <v>80</v>
      </c>
      <c r="B30" s="10">
        <v>90</v>
      </c>
      <c r="C30" s="47" t="s">
        <v>56</v>
      </c>
      <c r="D30" s="10"/>
      <c r="E30" s="10" t="s">
        <v>49</v>
      </c>
    </row>
    <row r="31" spans="1:5" ht="30.75" thickBot="1" x14ac:dyDescent="0.3">
      <c r="A31" s="4" t="s">
        <v>81</v>
      </c>
      <c r="B31" s="11">
        <v>120</v>
      </c>
      <c r="C31" s="46" t="s">
        <v>52</v>
      </c>
      <c r="D31" s="11"/>
      <c r="E31" s="6" t="s">
        <v>82</v>
      </c>
    </row>
    <row r="32" spans="1:5" ht="30.75" thickBot="1" x14ac:dyDescent="0.3">
      <c r="A32" s="4" t="s">
        <v>85</v>
      </c>
      <c r="B32" s="10">
        <v>180</v>
      </c>
      <c r="C32" s="47" t="s">
        <v>100</v>
      </c>
      <c r="D32" s="10"/>
      <c r="E32" s="10" t="s">
        <v>86</v>
      </c>
    </row>
    <row r="33" spans="1:6" ht="15.75" thickBot="1" x14ac:dyDescent="0.3">
      <c r="A33" s="4" t="s">
        <v>3</v>
      </c>
      <c r="B33" s="10"/>
      <c r="C33" s="47"/>
      <c r="D33" s="10"/>
      <c r="E33" s="5"/>
    </row>
    <row r="34" spans="1:6" ht="15.75" thickBot="1" x14ac:dyDescent="0.3">
      <c r="A34" s="7" t="s">
        <v>4</v>
      </c>
      <c r="B34" s="13" t="s">
        <v>45</v>
      </c>
      <c r="C34" s="13" t="s">
        <v>101</v>
      </c>
      <c r="D34" s="13"/>
      <c r="E34" s="13"/>
    </row>
    <row r="35" spans="1:6" ht="15.75" thickBot="1" x14ac:dyDescent="0.3">
      <c r="A35" s="7" t="s">
        <v>5</v>
      </c>
      <c r="B35" s="24">
        <f>SUM(B7:B27)/COUNTIF(A7:A27,"&lt;&gt; ")</f>
        <v>84.285714285714292</v>
      </c>
      <c r="C35" s="13" t="s">
        <v>87</v>
      </c>
      <c r="D35" s="13"/>
      <c r="E35" s="13"/>
    </row>
    <row r="36" spans="1:6" ht="14.45" x14ac:dyDescent="0.35"/>
    <row r="37" spans="1:6" ht="15.75" customHeight="1" thickBot="1" x14ac:dyDescent="0.4">
      <c r="A37" s="5" t="s">
        <v>9</v>
      </c>
      <c r="B37" s="40" t="s">
        <v>34</v>
      </c>
      <c r="C37" s="41"/>
      <c r="D37" s="41"/>
      <c r="E37" s="41"/>
    </row>
    <row r="38" spans="1:6" ht="29.45" thickBot="1" x14ac:dyDescent="0.4">
      <c r="A38" s="1" t="s">
        <v>0</v>
      </c>
      <c r="B38" s="9" t="s">
        <v>50</v>
      </c>
      <c r="C38" s="9" t="s">
        <v>7</v>
      </c>
      <c r="D38" s="3" t="s">
        <v>2</v>
      </c>
      <c r="E38" s="3" t="s">
        <v>6</v>
      </c>
      <c r="F38">
        <v>440</v>
      </c>
    </row>
    <row r="39" spans="1:6" thickBot="1" x14ac:dyDescent="0.4">
      <c r="A39" s="4" t="s">
        <v>14</v>
      </c>
      <c r="B39" s="10">
        <v>60</v>
      </c>
      <c r="C39" s="10">
        <v>40</v>
      </c>
      <c r="D39" s="25">
        <f>F38*F39</f>
        <v>22000</v>
      </c>
      <c r="E39" s="5" t="s">
        <v>76</v>
      </c>
      <c r="F39">
        <v>50</v>
      </c>
    </row>
    <row r="40" spans="1:6" ht="15.75" thickBot="1" x14ac:dyDescent="0.3">
      <c r="A40" s="4" t="s">
        <v>63</v>
      </c>
      <c r="B40" s="11">
        <v>30</v>
      </c>
      <c r="C40" s="11">
        <v>8</v>
      </c>
      <c r="D40" s="12">
        <f t="shared" ref="D40:D59" si="0">F40*$F$38</f>
        <v>2640</v>
      </c>
      <c r="E40" s="6" t="s">
        <v>76</v>
      </c>
      <c r="F40" s="29">
        <f>6</f>
        <v>6</v>
      </c>
    </row>
    <row r="41" spans="1:6" thickBot="1" x14ac:dyDescent="0.4">
      <c r="A41" s="4" t="s">
        <v>15</v>
      </c>
      <c r="B41" s="10">
        <v>20</v>
      </c>
      <c r="C41" s="10">
        <v>4</v>
      </c>
      <c r="D41" s="25">
        <f t="shared" si="0"/>
        <v>1760</v>
      </c>
      <c r="E41" s="5" t="s">
        <v>77</v>
      </c>
      <c r="F41" s="29">
        <v>4</v>
      </c>
    </row>
    <row r="42" spans="1:6" thickBot="1" x14ac:dyDescent="0.4">
      <c r="A42" s="4" t="s">
        <v>16</v>
      </c>
      <c r="B42" s="11">
        <v>30</v>
      </c>
      <c r="C42" s="11">
        <v>6</v>
      </c>
      <c r="D42" s="12">
        <f t="shared" si="0"/>
        <v>1760</v>
      </c>
      <c r="E42" s="6" t="s">
        <v>37</v>
      </c>
      <c r="F42" s="29">
        <v>4</v>
      </c>
    </row>
    <row r="43" spans="1:6" thickBot="1" x14ac:dyDescent="0.4">
      <c r="A43" s="4" t="s">
        <v>17</v>
      </c>
      <c r="B43" s="10">
        <v>30</v>
      </c>
      <c r="C43" s="10">
        <v>4</v>
      </c>
      <c r="D43" s="25">
        <f t="shared" si="0"/>
        <v>1760</v>
      </c>
      <c r="E43" s="5" t="s">
        <v>37</v>
      </c>
      <c r="F43" s="29">
        <v>4</v>
      </c>
    </row>
    <row r="44" spans="1:6" thickBot="1" x14ac:dyDescent="0.4">
      <c r="A44" s="4" t="s">
        <v>18</v>
      </c>
      <c r="B44" s="11">
        <v>30</v>
      </c>
      <c r="C44" s="11">
        <v>4</v>
      </c>
      <c r="D44" s="12">
        <f t="shared" si="0"/>
        <v>1760</v>
      </c>
      <c r="E44" s="6" t="s">
        <v>37</v>
      </c>
      <c r="F44" s="29">
        <v>4</v>
      </c>
    </row>
    <row r="45" spans="1:6" thickBot="1" x14ac:dyDescent="0.4">
      <c r="A45" s="4" t="s">
        <v>19</v>
      </c>
      <c r="B45" s="10">
        <v>30</v>
      </c>
      <c r="C45" s="10">
        <v>3</v>
      </c>
      <c r="D45" s="25">
        <f t="shared" si="0"/>
        <v>1320</v>
      </c>
      <c r="E45" s="5" t="s">
        <v>37</v>
      </c>
      <c r="F45" s="29">
        <v>3</v>
      </c>
    </row>
    <row r="46" spans="1:6" thickBot="1" x14ac:dyDescent="0.4">
      <c r="A46" s="4" t="s">
        <v>20</v>
      </c>
      <c r="B46" s="11">
        <v>10</v>
      </c>
      <c r="C46" s="11">
        <v>2</v>
      </c>
      <c r="D46" s="12">
        <f t="shared" si="0"/>
        <v>880</v>
      </c>
      <c r="E46" s="6" t="s">
        <v>37</v>
      </c>
      <c r="F46" s="29">
        <v>2</v>
      </c>
    </row>
    <row r="47" spans="1:6" thickBot="1" x14ac:dyDescent="0.4">
      <c r="A47" s="4" t="s">
        <v>21</v>
      </c>
      <c r="B47" s="10">
        <v>30</v>
      </c>
      <c r="C47" s="10">
        <v>6</v>
      </c>
      <c r="D47" s="25">
        <f t="shared" si="0"/>
        <v>1760</v>
      </c>
      <c r="E47" s="5" t="s">
        <v>37</v>
      </c>
      <c r="F47" s="29">
        <v>4</v>
      </c>
    </row>
    <row r="48" spans="1:6" thickBot="1" x14ac:dyDescent="0.4">
      <c r="A48" s="4" t="s">
        <v>22</v>
      </c>
      <c r="B48" s="11">
        <v>10</v>
      </c>
      <c r="C48" s="11">
        <v>2</v>
      </c>
      <c r="D48" s="12">
        <f t="shared" si="0"/>
        <v>880</v>
      </c>
      <c r="E48" s="6" t="s">
        <v>37</v>
      </c>
      <c r="F48" s="29">
        <v>2</v>
      </c>
    </row>
    <row r="49" spans="1:6" ht="15.75" thickBot="1" x14ac:dyDescent="0.3">
      <c r="A49" s="4" t="s">
        <v>23</v>
      </c>
      <c r="B49" s="10">
        <v>30</v>
      </c>
      <c r="C49" s="10">
        <v>3</v>
      </c>
      <c r="D49" s="25">
        <f t="shared" si="0"/>
        <v>1760</v>
      </c>
      <c r="E49" s="5" t="s">
        <v>38</v>
      </c>
      <c r="F49" s="29">
        <v>4</v>
      </c>
    </row>
    <row r="50" spans="1:6" thickBot="1" x14ac:dyDescent="0.4">
      <c r="A50" s="4" t="s">
        <v>24</v>
      </c>
      <c r="B50" s="11">
        <v>60</v>
      </c>
      <c r="C50" s="11">
        <v>10</v>
      </c>
      <c r="D50" s="12">
        <f t="shared" si="0"/>
        <v>2640</v>
      </c>
      <c r="E50" s="6" t="s">
        <v>38</v>
      </c>
      <c r="F50" s="29">
        <v>6</v>
      </c>
    </row>
    <row r="51" spans="1:6" thickBot="1" x14ac:dyDescent="0.4">
      <c r="A51" s="4" t="s">
        <v>25</v>
      </c>
      <c r="B51" s="10">
        <v>30</v>
      </c>
      <c r="C51" s="10">
        <v>3</v>
      </c>
      <c r="D51" s="25">
        <f t="shared" si="0"/>
        <v>1760</v>
      </c>
      <c r="E51" s="5" t="s">
        <v>38</v>
      </c>
      <c r="F51" s="29">
        <v>4</v>
      </c>
    </row>
    <row r="52" spans="1:6" thickBot="1" x14ac:dyDescent="0.4">
      <c r="A52" s="4" t="s">
        <v>26</v>
      </c>
      <c r="B52" s="11">
        <v>30</v>
      </c>
      <c r="C52" s="11">
        <v>3</v>
      </c>
      <c r="D52" s="12">
        <f t="shared" si="0"/>
        <v>1760</v>
      </c>
      <c r="E52" s="6" t="s">
        <v>38</v>
      </c>
      <c r="F52" s="29">
        <v>4</v>
      </c>
    </row>
    <row r="53" spans="1:6" thickBot="1" x14ac:dyDescent="0.4">
      <c r="A53" s="4" t="s">
        <v>27</v>
      </c>
      <c r="B53" s="10">
        <v>30</v>
      </c>
      <c r="C53" s="10">
        <v>3</v>
      </c>
      <c r="D53" s="25">
        <f t="shared" si="0"/>
        <v>1760</v>
      </c>
      <c r="E53" s="5" t="s">
        <v>38</v>
      </c>
      <c r="F53" s="29">
        <v>4</v>
      </c>
    </row>
    <row r="54" spans="1:6" thickBot="1" x14ac:dyDescent="0.4">
      <c r="A54" s="4" t="s">
        <v>28</v>
      </c>
      <c r="B54" s="11">
        <v>30</v>
      </c>
      <c r="C54" s="11">
        <v>2</v>
      </c>
      <c r="D54" s="12">
        <f t="shared" si="0"/>
        <v>880</v>
      </c>
      <c r="E54" s="6" t="s">
        <v>38</v>
      </c>
      <c r="F54" s="29">
        <v>2</v>
      </c>
    </row>
    <row r="55" spans="1:6" thickBot="1" x14ac:dyDescent="0.4">
      <c r="A55" s="4" t="s">
        <v>29</v>
      </c>
      <c r="B55" s="10">
        <v>30</v>
      </c>
      <c r="C55" s="10">
        <v>3</v>
      </c>
      <c r="D55" s="25">
        <f t="shared" si="0"/>
        <v>1760</v>
      </c>
      <c r="E55" s="5" t="s">
        <v>38</v>
      </c>
      <c r="F55" s="29">
        <v>4</v>
      </c>
    </row>
    <row r="56" spans="1:6" thickBot="1" x14ac:dyDescent="0.4">
      <c r="A56" s="4" t="s">
        <v>30</v>
      </c>
      <c r="B56" s="11">
        <v>30</v>
      </c>
      <c r="C56" s="11">
        <v>3</v>
      </c>
      <c r="D56" s="12">
        <f t="shared" si="0"/>
        <v>1760</v>
      </c>
      <c r="E56" s="6" t="s">
        <v>38</v>
      </c>
      <c r="F56" s="29">
        <v>4</v>
      </c>
    </row>
    <row r="57" spans="1:6" ht="15.75" thickBot="1" x14ac:dyDescent="0.3">
      <c r="A57" s="4" t="s">
        <v>31</v>
      </c>
      <c r="B57" s="10">
        <v>30</v>
      </c>
      <c r="C57" s="10">
        <v>3</v>
      </c>
      <c r="D57" s="25">
        <f t="shared" si="0"/>
        <v>1760</v>
      </c>
      <c r="E57" s="5" t="s">
        <v>38</v>
      </c>
      <c r="F57" s="29">
        <v>4</v>
      </c>
    </row>
    <row r="58" spans="1:6" ht="15.75" thickBot="1" x14ac:dyDescent="0.3">
      <c r="A58" s="4" t="s">
        <v>32</v>
      </c>
      <c r="B58" s="11">
        <v>45</v>
      </c>
      <c r="C58" s="11">
        <v>10</v>
      </c>
      <c r="D58" s="12">
        <f t="shared" si="0"/>
        <v>2200</v>
      </c>
      <c r="E58" s="6" t="s">
        <v>38</v>
      </c>
      <c r="F58" s="45">
        <v>5</v>
      </c>
    </row>
    <row r="59" spans="1:6" ht="15.75" thickBot="1" x14ac:dyDescent="0.3">
      <c r="A59" s="4" t="s">
        <v>33</v>
      </c>
      <c r="B59" s="10">
        <v>30</v>
      </c>
      <c r="C59" s="10">
        <v>3</v>
      </c>
      <c r="D59" s="25">
        <f t="shared" si="0"/>
        <v>1760</v>
      </c>
      <c r="E59" s="5" t="s">
        <v>38</v>
      </c>
      <c r="F59" s="45">
        <v>4</v>
      </c>
    </row>
    <row r="60" spans="1:6" ht="15.75" thickBot="1" x14ac:dyDescent="0.3">
      <c r="A60" s="4" t="s">
        <v>47</v>
      </c>
      <c r="B60" s="11">
        <v>30</v>
      </c>
      <c r="C60" s="11">
        <v>3</v>
      </c>
      <c r="D60" s="12">
        <f t="shared" ref="D60" si="1">F60*$F$38</f>
        <v>2200</v>
      </c>
      <c r="E60" s="6" t="s">
        <v>48</v>
      </c>
      <c r="F60" s="45">
        <v>5</v>
      </c>
    </row>
    <row r="61" spans="1:6" ht="15.75" thickBot="1" x14ac:dyDescent="0.3">
      <c r="A61" s="4" t="s">
        <v>64</v>
      </c>
      <c r="B61" s="10">
        <v>120</v>
      </c>
      <c r="C61" s="10">
        <v>20</v>
      </c>
      <c r="D61" s="20">
        <v>0</v>
      </c>
      <c r="E61" s="10" t="s">
        <v>66</v>
      </c>
      <c r="F61" s="45">
        <v>10</v>
      </c>
    </row>
    <row r="62" spans="1:6" ht="15.75" thickBot="1" x14ac:dyDescent="0.3">
      <c r="A62" s="4" t="s">
        <v>71</v>
      </c>
      <c r="B62" s="11">
        <v>90</v>
      </c>
      <c r="C62" s="11">
        <v>10</v>
      </c>
      <c r="D62" s="43">
        <v>2730</v>
      </c>
      <c r="E62" s="6" t="s">
        <v>49</v>
      </c>
      <c r="F62" s="45">
        <f>D62/440</f>
        <v>6.2045454545454541</v>
      </c>
    </row>
    <row r="63" spans="1:6" ht="15.75" thickBot="1" x14ac:dyDescent="0.3">
      <c r="A63" s="4" t="s">
        <v>80</v>
      </c>
      <c r="B63" s="10">
        <v>90</v>
      </c>
      <c r="C63" s="10">
        <v>3</v>
      </c>
      <c r="D63" s="25">
        <v>1500</v>
      </c>
      <c r="E63" s="22" t="s">
        <v>49</v>
      </c>
      <c r="F63" s="45">
        <f>D63/440</f>
        <v>3.4090909090909092</v>
      </c>
    </row>
    <row r="64" spans="1:6" ht="15.75" thickBot="1" x14ac:dyDescent="0.3">
      <c r="A64" s="4" t="s">
        <v>81</v>
      </c>
      <c r="B64" s="11">
        <v>120</v>
      </c>
      <c r="C64" s="11">
        <v>20</v>
      </c>
      <c r="D64" s="12">
        <v>5000</v>
      </c>
      <c r="E64" s="6" t="s">
        <v>82</v>
      </c>
      <c r="F64" s="45">
        <f>D64/440</f>
        <v>11.363636363636363</v>
      </c>
    </row>
    <row r="65" spans="1:6" ht="30.75" thickBot="1" x14ac:dyDescent="0.3">
      <c r="A65" s="4" t="s">
        <v>85</v>
      </c>
      <c r="B65" s="10">
        <v>180</v>
      </c>
      <c r="C65" s="10">
        <v>25</v>
      </c>
      <c r="D65" s="25">
        <v>5000</v>
      </c>
      <c r="E65" s="10" t="s">
        <v>86</v>
      </c>
      <c r="F65" s="45">
        <f>D65/440</f>
        <v>11.363636363636363</v>
      </c>
    </row>
    <row r="66" spans="1:6" ht="15.75" thickBot="1" x14ac:dyDescent="0.3">
      <c r="A66" s="4" t="s">
        <v>3</v>
      </c>
      <c r="B66" s="11"/>
      <c r="C66" s="11"/>
      <c r="D66" s="11"/>
      <c r="E66" s="11"/>
      <c r="F66" s="45"/>
    </row>
    <row r="67" spans="1:6" ht="15.75" thickBot="1" x14ac:dyDescent="0.3">
      <c r="A67" s="7" t="s">
        <v>4</v>
      </c>
      <c r="B67" s="13" t="s">
        <v>44</v>
      </c>
      <c r="C67" s="13" t="s">
        <v>68</v>
      </c>
      <c r="D67" s="13" t="s">
        <v>89</v>
      </c>
      <c r="E67" s="8"/>
    </row>
    <row r="68" spans="1:6" ht="15.75" thickBot="1" x14ac:dyDescent="0.3">
      <c r="A68" s="7" t="s">
        <v>5</v>
      </c>
      <c r="B68" s="24">
        <f>SUM(B40:B60)/COUNTIF(A40:A60,"&lt;&gt; ")</f>
        <v>29.761904761904763</v>
      </c>
      <c r="C68" s="24">
        <v>7</v>
      </c>
      <c r="D68" s="23">
        <v>2800</v>
      </c>
      <c r="E68" s="8"/>
    </row>
    <row r="70" spans="1:6" ht="15.75" customHeight="1" thickBot="1" x14ac:dyDescent="0.4">
      <c r="A70" s="5" t="s">
        <v>10</v>
      </c>
      <c r="B70" s="40" t="s">
        <v>57</v>
      </c>
      <c r="C70" s="41"/>
      <c r="D70" s="41"/>
      <c r="E70" s="41"/>
    </row>
    <row r="71" spans="1:6" ht="29.45" thickBot="1" x14ac:dyDescent="0.4">
      <c r="A71" s="1" t="s">
        <v>0</v>
      </c>
      <c r="B71" s="9" t="s">
        <v>36</v>
      </c>
      <c r="C71" s="9" t="s">
        <v>7</v>
      </c>
      <c r="D71" s="3" t="s">
        <v>2</v>
      </c>
      <c r="E71" s="3" t="s">
        <v>6</v>
      </c>
    </row>
    <row r="72" spans="1:6" thickBot="1" x14ac:dyDescent="0.4">
      <c r="A72" s="4" t="s">
        <v>14</v>
      </c>
      <c r="B72" s="10">
        <v>120</v>
      </c>
      <c r="C72" s="10">
        <v>7</v>
      </c>
      <c r="D72" s="25">
        <f t="shared" ref="D72:D93" si="2">F72*$F$38</f>
        <v>15400</v>
      </c>
      <c r="E72" s="26" t="s">
        <v>76</v>
      </c>
      <c r="F72">
        <v>35</v>
      </c>
    </row>
    <row r="73" spans="1:6" thickBot="1" x14ac:dyDescent="0.4">
      <c r="A73" s="4" t="s">
        <v>63</v>
      </c>
      <c r="B73" s="11">
        <v>120</v>
      </c>
      <c r="C73" s="11">
        <v>3</v>
      </c>
      <c r="D73" s="12">
        <f t="shared" si="2"/>
        <v>3520</v>
      </c>
      <c r="E73" s="27" t="s">
        <v>78</v>
      </c>
      <c r="F73">
        <v>8</v>
      </c>
    </row>
    <row r="74" spans="1:6" thickBot="1" x14ac:dyDescent="0.4">
      <c r="A74" s="4" t="s">
        <v>15</v>
      </c>
      <c r="B74" s="10">
        <v>30</v>
      </c>
      <c r="C74" s="10">
        <v>1</v>
      </c>
      <c r="D74" s="25">
        <f t="shared" si="2"/>
        <v>2200</v>
      </c>
      <c r="E74" s="26" t="s">
        <v>77</v>
      </c>
      <c r="F74">
        <v>5</v>
      </c>
    </row>
    <row r="75" spans="1:6" thickBot="1" x14ac:dyDescent="0.4">
      <c r="A75" s="4" t="s">
        <v>16</v>
      </c>
      <c r="B75" s="11">
        <v>30</v>
      </c>
      <c r="C75" s="11">
        <v>2</v>
      </c>
      <c r="D75" s="12">
        <f t="shared" si="2"/>
        <v>2200</v>
      </c>
      <c r="E75" s="27" t="s">
        <v>37</v>
      </c>
      <c r="F75" s="30">
        <v>5</v>
      </c>
    </row>
    <row r="76" spans="1:6" thickBot="1" x14ac:dyDescent="0.4">
      <c r="A76" s="4" t="s">
        <v>17</v>
      </c>
      <c r="B76" s="10">
        <v>30</v>
      </c>
      <c r="C76" s="10">
        <v>2</v>
      </c>
      <c r="D76" s="25">
        <f t="shared" si="2"/>
        <v>2200</v>
      </c>
      <c r="E76" s="26" t="s">
        <v>37</v>
      </c>
      <c r="F76" s="30">
        <v>5</v>
      </c>
    </row>
    <row r="77" spans="1:6" thickBot="1" x14ac:dyDescent="0.4">
      <c r="A77" s="4" t="s">
        <v>18</v>
      </c>
      <c r="B77" s="11">
        <v>30</v>
      </c>
      <c r="C77" s="11">
        <v>2</v>
      </c>
      <c r="D77" s="12">
        <f t="shared" si="2"/>
        <v>1760</v>
      </c>
      <c r="E77" s="27" t="s">
        <v>37</v>
      </c>
      <c r="F77" s="30">
        <v>4</v>
      </c>
    </row>
    <row r="78" spans="1:6" thickBot="1" x14ac:dyDescent="0.4">
      <c r="A78" s="4" t="s">
        <v>19</v>
      </c>
      <c r="B78" s="10">
        <v>30</v>
      </c>
      <c r="C78" s="10">
        <v>2</v>
      </c>
      <c r="D78" s="25">
        <f t="shared" si="2"/>
        <v>1760</v>
      </c>
      <c r="E78" s="26" t="s">
        <v>37</v>
      </c>
      <c r="F78" s="30">
        <v>4</v>
      </c>
    </row>
    <row r="79" spans="1:6" ht="15.75" thickBot="1" x14ac:dyDescent="0.3">
      <c r="A79" s="4" t="s">
        <v>20</v>
      </c>
      <c r="B79" s="11">
        <v>30</v>
      </c>
      <c r="C79" s="11">
        <v>1</v>
      </c>
      <c r="D79" s="12">
        <f t="shared" si="2"/>
        <v>1320</v>
      </c>
      <c r="E79" s="27" t="s">
        <v>37</v>
      </c>
      <c r="F79" s="30">
        <v>3</v>
      </c>
    </row>
    <row r="80" spans="1:6" ht="15.75" thickBot="1" x14ac:dyDescent="0.3">
      <c r="A80" s="4" t="s">
        <v>21</v>
      </c>
      <c r="B80" s="10">
        <v>30</v>
      </c>
      <c r="C80" s="10">
        <v>2</v>
      </c>
      <c r="D80" s="25">
        <f t="shared" si="2"/>
        <v>2200</v>
      </c>
      <c r="E80" s="26" t="s">
        <v>37</v>
      </c>
      <c r="F80" s="30">
        <v>5</v>
      </c>
    </row>
    <row r="81" spans="1:6" ht="15" customHeight="1" thickBot="1" x14ac:dyDescent="0.3">
      <c r="A81" s="4" t="s">
        <v>22</v>
      </c>
      <c r="B81" s="11">
        <v>30</v>
      </c>
      <c r="C81" s="11">
        <v>1</v>
      </c>
      <c r="D81" s="12">
        <f t="shared" si="2"/>
        <v>1320</v>
      </c>
      <c r="E81" s="27" t="s">
        <v>37</v>
      </c>
      <c r="F81" s="30">
        <v>3</v>
      </c>
    </row>
    <row r="82" spans="1:6" ht="15.75" thickBot="1" x14ac:dyDescent="0.3">
      <c r="A82" s="4" t="s">
        <v>23</v>
      </c>
      <c r="B82" s="10">
        <v>30</v>
      </c>
      <c r="C82" s="10">
        <v>2</v>
      </c>
      <c r="D82" s="25">
        <f t="shared" si="2"/>
        <v>2200</v>
      </c>
      <c r="E82" s="26" t="s">
        <v>38</v>
      </c>
      <c r="F82" s="30">
        <v>5</v>
      </c>
    </row>
    <row r="83" spans="1:6" ht="15" customHeight="1" thickBot="1" x14ac:dyDescent="0.3">
      <c r="A83" s="4" t="s">
        <v>24</v>
      </c>
      <c r="B83" s="11">
        <v>30</v>
      </c>
      <c r="C83" s="11">
        <v>3</v>
      </c>
      <c r="D83" s="12">
        <f t="shared" si="2"/>
        <v>4400</v>
      </c>
      <c r="E83" s="27" t="s">
        <v>38</v>
      </c>
      <c r="F83" s="30">
        <v>10</v>
      </c>
    </row>
    <row r="84" spans="1:6" ht="15" customHeight="1" thickBot="1" x14ac:dyDescent="0.3">
      <c r="A84" s="4" t="s">
        <v>25</v>
      </c>
      <c r="B84" s="10">
        <v>30</v>
      </c>
      <c r="C84" s="10">
        <v>2</v>
      </c>
      <c r="D84" s="25">
        <f t="shared" si="2"/>
        <v>2200</v>
      </c>
      <c r="E84" s="26" t="s">
        <v>38</v>
      </c>
      <c r="F84" s="30">
        <v>5</v>
      </c>
    </row>
    <row r="85" spans="1:6" ht="15" customHeight="1" thickBot="1" x14ac:dyDescent="0.3">
      <c r="A85" s="4" t="s">
        <v>26</v>
      </c>
      <c r="B85" s="11">
        <v>30</v>
      </c>
      <c r="C85" s="11">
        <v>2</v>
      </c>
      <c r="D85" s="12">
        <f t="shared" si="2"/>
        <v>2200</v>
      </c>
      <c r="E85" s="27" t="s">
        <v>38</v>
      </c>
      <c r="F85" s="30">
        <v>5</v>
      </c>
    </row>
    <row r="86" spans="1:6" ht="15" customHeight="1" thickBot="1" x14ac:dyDescent="0.3">
      <c r="A86" s="4" t="s">
        <v>27</v>
      </c>
      <c r="B86" s="10">
        <v>30</v>
      </c>
      <c r="C86" s="10">
        <v>2</v>
      </c>
      <c r="D86" s="25">
        <f t="shared" si="2"/>
        <v>2200</v>
      </c>
      <c r="E86" s="26" t="s">
        <v>38</v>
      </c>
      <c r="F86" s="30">
        <v>5</v>
      </c>
    </row>
    <row r="87" spans="1:6" ht="15.75" thickBot="1" x14ac:dyDescent="0.3">
      <c r="A87" s="4" t="s">
        <v>28</v>
      </c>
      <c r="B87" s="11">
        <v>30</v>
      </c>
      <c r="C87" s="11">
        <v>1</v>
      </c>
      <c r="D87" s="12">
        <f t="shared" si="2"/>
        <v>1320</v>
      </c>
      <c r="E87" s="27" t="s">
        <v>38</v>
      </c>
      <c r="F87" s="30">
        <v>3</v>
      </c>
    </row>
    <row r="88" spans="1:6" ht="15" customHeight="1" thickBot="1" x14ac:dyDescent="0.3">
      <c r="A88" s="4" t="s">
        <v>29</v>
      </c>
      <c r="B88" s="10">
        <v>30</v>
      </c>
      <c r="C88" s="10">
        <v>2</v>
      </c>
      <c r="D88" s="25">
        <f t="shared" si="2"/>
        <v>2200</v>
      </c>
      <c r="E88" s="26" t="s">
        <v>38</v>
      </c>
      <c r="F88" s="30">
        <v>5</v>
      </c>
    </row>
    <row r="89" spans="1:6" ht="15" customHeight="1" thickBot="1" x14ac:dyDescent="0.3">
      <c r="A89" s="4" t="s">
        <v>30</v>
      </c>
      <c r="B89" s="11">
        <v>30</v>
      </c>
      <c r="C89" s="11">
        <v>2</v>
      </c>
      <c r="D89" s="12">
        <f t="shared" si="2"/>
        <v>2200</v>
      </c>
      <c r="E89" s="27" t="s">
        <v>38</v>
      </c>
      <c r="F89" s="30">
        <v>5</v>
      </c>
    </row>
    <row r="90" spans="1:6" ht="15.75" thickBot="1" x14ac:dyDescent="0.3">
      <c r="A90" s="4" t="s">
        <v>31</v>
      </c>
      <c r="B90" s="10">
        <v>30</v>
      </c>
      <c r="C90" s="10">
        <v>2</v>
      </c>
      <c r="D90" s="25">
        <f t="shared" si="2"/>
        <v>2200</v>
      </c>
      <c r="E90" s="26" t="s">
        <v>38</v>
      </c>
      <c r="F90" s="30">
        <v>5</v>
      </c>
    </row>
    <row r="91" spans="1:6" thickBot="1" x14ac:dyDescent="0.4">
      <c r="A91" s="4" t="s">
        <v>32</v>
      </c>
      <c r="B91" s="11">
        <v>30</v>
      </c>
      <c r="C91" s="11">
        <v>3</v>
      </c>
      <c r="D91" s="12">
        <f t="shared" si="2"/>
        <v>3520</v>
      </c>
      <c r="E91" s="27" t="s">
        <v>38</v>
      </c>
      <c r="F91" s="30">
        <v>8</v>
      </c>
    </row>
    <row r="92" spans="1:6" thickBot="1" x14ac:dyDescent="0.4">
      <c r="A92" s="4" t="s">
        <v>33</v>
      </c>
      <c r="B92" s="10">
        <v>30</v>
      </c>
      <c r="C92" s="10">
        <v>2</v>
      </c>
      <c r="D92" s="25">
        <f t="shared" si="2"/>
        <v>2200</v>
      </c>
      <c r="E92" s="26" t="s">
        <v>38</v>
      </c>
      <c r="F92" s="30">
        <v>5</v>
      </c>
    </row>
    <row r="93" spans="1:6" ht="15.75" thickBot="1" x14ac:dyDescent="0.3">
      <c r="A93" s="4" t="s">
        <v>47</v>
      </c>
      <c r="B93" s="11">
        <v>30</v>
      </c>
      <c r="C93" s="11">
        <v>3</v>
      </c>
      <c r="D93" s="12">
        <f t="shared" si="2"/>
        <v>2200</v>
      </c>
      <c r="E93" s="21" t="s">
        <v>49</v>
      </c>
      <c r="F93" s="30">
        <v>5</v>
      </c>
    </row>
    <row r="94" spans="1:6" ht="15.75" thickBot="1" x14ac:dyDescent="0.3">
      <c r="A94" s="4" t="s">
        <v>64</v>
      </c>
      <c r="B94" s="10">
        <v>60</v>
      </c>
      <c r="C94" s="10">
        <v>4</v>
      </c>
      <c r="D94" s="20">
        <v>0</v>
      </c>
      <c r="E94" s="10" t="s">
        <v>66</v>
      </c>
      <c r="F94" s="38">
        <v>15</v>
      </c>
    </row>
    <row r="95" spans="1:6" ht="15.75" thickBot="1" x14ac:dyDescent="0.3">
      <c r="A95" s="4" t="s">
        <v>71</v>
      </c>
      <c r="B95" s="11">
        <v>90</v>
      </c>
      <c r="C95" s="11">
        <v>10</v>
      </c>
      <c r="D95" s="43">
        <v>4600</v>
      </c>
      <c r="E95" s="6" t="s">
        <v>49</v>
      </c>
      <c r="F95" s="38">
        <v>10</v>
      </c>
    </row>
    <row r="96" spans="1:6" ht="15.75" thickBot="1" x14ac:dyDescent="0.3">
      <c r="A96" s="4" t="s">
        <v>80</v>
      </c>
      <c r="B96" s="10">
        <v>90</v>
      </c>
      <c r="C96" s="10">
        <v>3</v>
      </c>
      <c r="D96" s="25">
        <v>3100</v>
      </c>
      <c r="E96" s="22" t="s">
        <v>49</v>
      </c>
      <c r="F96" s="44">
        <f>D96/440</f>
        <v>7.0454545454545459</v>
      </c>
    </row>
    <row r="97" spans="1:6" ht="15.75" thickBot="1" x14ac:dyDescent="0.3">
      <c r="A97" s="4" t="s">
        <v>81</v>
      </c>
      <c r="B97" s="11">
        <v>120</v>
      </c>
      <c r="C97" s="11">
        <v>8</v>
      </c>
      <c r="D97" s="12">
        <v>11500</v>
      </c>
      <c r="E97" s="6" t="s">
        <v>82</v>
      </c>
      <c r="F97" s="44">
        <f>D97/440</f>
        <v>26.136363636363637</v>
      </c>
    </row>
    <row r="98" spans="1:6" ht="30.75" thickBot="1" x14ac:dyDescent="0.3">
      <c r="A98" s="4" t="s">
        <v>85</v>
      </c>
      <c r="B98" s="10">
        <v>180</v>
      </c>
      <c r="C98" s="10">
        <v>10</v>
      </c>
      <c r="D98" s="25">
        <v>12000</v>
      </c>
      <c r="E98" s="22" t="s">
        <v>86</v>
      </c>
      <c r="F98" s="45">
        <f>D98/440</f>
        <v>27.272727272727273</v>
      </c>
    </row>
    <row r="99" spans="1:6" ht="15.75" thickBot="1" x14ac:dyDescent="0.3">
      <c r="A99" s="4" t="s">
        <v>3</v>
      </c>
      <c r="B99" s="10"/>
      <c r="C99" s="10"/>
      <c r="D99" s="25"/>
      <c r="E99" s="26"/>
    </row>
    <row r="100" spans="1:6" ht="15.75" thickBot="1" x14ac:dyDescent="0.3">
      <c r="A100" s="7" t="s">
        <v>4</v>
      </c>
      <c r="B100" s="16" t="s">
        <v>92</v>
      </c>
      <c r="C100" s="13" t="s">
        <v>83</v>
      </c>
      <c r="D100" s="13" t="s">
        <v>88</v>
      </c>
      <c r="E100" s="8"/>
    </row>
    <row r="101" spans="1:6" ht="15.75" thickBot="1" x14ac:dyDescent="0.3">
      <c r="A101" s="7" t="s">
        <v>5</v>
      </c>
      <c r="B101" s="24">
        <f>SUM(B73:B93)/COUNTIF(A73:A93,"&lt;&gt; ")</f>
        <v>34.285714285714285</v>
      </c>
      <c r="C101" s="24">
        <v>3</v>
      </c>
      <c r="D101" s="23">
        <f>SUM(D73:D99)/COUNTIF(A73:A93,"&lt;&gt; ")</f>
        <v>3748.5714285714284</v>
      </c>
      <c r="E101" s="8"/>
    </row>
    <row r="103" spans="1:6" ht="15.75" customHeight="1" thickBot="1" x14ac:dyDescent="0.4">
      <c r="A103" s="5" t="s">
        <v>11</v>
      </c>
      <c r="B103" s="40" t="s">
        <v>51</v>
      </c>
      <c r="C103" s="41"/>
      <c r="D103" s="41"/>
      <c r="E103" s="41"/>
    </row>
    <row r="104" spans="1:6" ht="29.45" thickBot="1" x14ac:dyDescent="0.4">
      <c r="A104" s="1" t="s">
        <v>0</v>
      </c>
      <c r="B104" s="9" t="s">
        <v>36</v>
      </c>
      <c r="C104" s="9" t="s">
        <v>7</v>
      </c>
      <c r="D104" s="3" t="s">
        <v>2</v>
      </c>
      <c r="E104" s="3" t="s">
        <v>6</v>
      </c>
    </row>
    <row r="105" spans="1:6" ht="45.75" thickBot="1" x14ac:dyDescent="0.3">
      <c r="A105" s="4" t="s">
        <v>14</v>
      </c>
      <c r="B105" s="10">
        <f>30*5</f>
        <v>150</v>
      </c>
      <c r="C105" s="5" t="s">
        <v>94</v>
      </c>
      <c r="D105" s="28">
        <f t="shared" ref="D105:D126" si="3">F105*440</f>
        <v>13200</v>
      </c>
      <c r="E105" s="5" t="s">
        <v>79</v>
      </c>
      <c r="F105" s="33">
        <f>(5*3)*2</f>
        <v>30</v>
      </c>
    </row>
    <row r="106" spans="1:6" thickBot="1" x14ac:dyDescent="0.4">
      <c r="A106" s="4" t="s">
        <v>63</v>
      </c>
      <c r="B106" s="11">
        <f>3*30</f>
        <v>90</v>
      </c>
      <c r="C106" s="11">
        <v>6</v>
      </c>
      <c r="D106" s="32">
        <f>F106*440</f>
        <v>5720</v>
      </c>
      <c r="E106" s="6" t="s">
        <v>76</v>
      </c>
      <c r="F106" s="29">
        <v>13</v>
      </c>
    </row>
    <row r="107" spans="1:6" thickBot="1" x14ac:dyDescent="0.4">
      <c r="A107" s="4" t="s">
        <v>15</v>
      </c>
      <c r="B107" s="10">
        <v>30</v>
      </c>
      <c r="C107" s="10">
        <v>4</v>
      </c>
      <c r="D107" s="28">
        <f t="shared" si="3"/>
        <v>3520</v>
      </c>
      <c r="E107" s="5" t="s">
        <v>77</v>
      </c>
      <c r="F107" s="29">
        <v>8</v>
      </c>
    </row>
    <row r="108" spans="1:6" thickBot="1" x14ac:dyDescent="0.4">
      <c r="A108" s="4" t="s">
        <v>16</v>
      </c>
      <c r="B108" s="11">
        <v>30</v>
      </c>
      <c r="C108" s="11">
        <v>5</v>
      </c>
      <c r="D108" s="32">
        <f t="shared" si="3"/>
        <v>3520</v>
      </c>
      <c r="E108" s="6" t="s">
        <v>75</v>
      </c>
      <c r="F108" s="29">
        <v>8</v>
      </c>
    </row>
    <row r="109" spans="1:6" thickBot="1" x14ac:dyDescent="0.4">
      <c r="A109" s="4" t="s">
        <v>17</v>
      </c>
      <c r="B109" s="10">
        <v>30</v>
      </c>
      <c r="C109" s="10">
        <v>4</v>
      </c>
      <c r="D109" s="28">
        <f t="shared" si="3"/>
        <v>3520</v>
      </c>
      <c r="E109" s="5" t="s">
        <v>75</v>
      </c>
      <c r="F109" s="29">
        <v>8</v>
      </c>
    </row>
    <row r="110" spans="1:6" thickBot="1" x14ac:dyDescent="0.4">
      <c r="A110" s="4" t="s">
        <v>18</v>
      </c>
      <c r="B110" s="11">
        <v>30</v>
      </c>
      <c r="C110" s="11">
        <v>4</v>
      </c>
      <c r="D110" s="32">
        <f t="shared" si="3"/>
        <v>3520</v>
      </c>
      <c r="E110" s="6" t="s">
        <v>75</v>
      </c>
      <c r="F110" s="29">
        <v>8</v>
      </c>
    </row>
    <row r="111" spans="1:6" thickBot="1" x14ac:dyDescent="0.4">
      <c r="A111" s="4" t="s">
        <v>19</v>
      </c>
      <c r="B111" s="10">
        <v>30</v>
      </c>
      <c r="C111" s="10">
        <v>4</v>
      </c>
      <c r="D111" s="28">
        <f t="shared" si="3"/>
        <v>3520</v>
      </c>
      <c r="E111" s="5" t="s">
        <v>75</v>
      </c>
      <c r="F111" s="29">
        <v>8</v>
      </c>
    </row>
    <row r="112" spans="1:6" thickBot="1" x14ac:dyDescent="0.4">
      <c r="A112" s="4" t="s">
        <v>20</v>
      </c>
      <c r="B112" s="11">
        <v>30</v>
      </c>
      <c r="C112" s="11">
        <v>2</v>
      </c>
      <c r="D112" s="32">
        <f t="shared" si="3"/>
        <v>1760</v>
      </c>
      <c r="E112" s="6" t="s">
        <v>75</v>
      </c>
      <c r="F112" s="29">
        <v>4</v>
      </c>
    </row>
    <row r="113" spans="1:6" thickBot="1" x14ac:dyDescent="0.4">
      <c r="A113" s="4" t="s">
        <v>21</v>
      </c>
      <c r="B113" s="10">
        <v>30</v>
      </c>
      <c r="C113" s="10">
        <v>5</v>
      </c>
      <c r="D113" s="28">
        <f t="shared" si="3"/>
        <v>5280</v>
      </c>
      <c r="E113" s="5" t="s">
        <v>75</v>
      </c>
      <c r="F113" s="29">
        <v>12</v>
      </c>
    </row>
    <row r="114" spans="1:6" thickBot="1" x14ac:dyDescent="0.4">
      <c r="A114" s="4" t="s">
        <v>22</v>
      </c>
      <c r="B114" s="11">
        <v>30</v>
      </c>
      <c r="C114" s="11">
        <v>2</v>
      </c>
      <c r="D114" s="32">
        <f t="shared" si="3"/>
        <v>1760</v>
      </c>
      <c r="E114" s="6" t="s">
        <v>75</v>
      </c>
      <c r="F114" s="29">
        <v>4</v>
      </c>
    </row>
    <row r="115" spans="1:6" ht="15.75" thickBot="1" x14ac:dyDescent="0.3">
      <c r="A115" s="4" t="s">
        <v>23</v>
      </c>
      <c r="B115" s="10">
        <v>30</v>
      </c>
      <c r="C115" s="10">
        <v>4</v>
      </c>
      <c r="D115" s="28">
        <f t="shared" si="3"/>
        <v>3520</v>
      </c>
      <c r="E115" s="5" t="s">
        <v>75</v>
      </c>
      <c r="F115" s="29">
        <v>8</v>
      </c>
    </row>
    <row r="116" spans="1:6" thickBot="1" x14ac:dyDescent="0.4">
      <c r="A116" s="4" t="s">
        <v>24</v>
      </c>
      <c r="B116" s="11">
        <v>60</v>
      </c>
      <c r="C116" s="11">
        <v>10</v>
      </c>
      <c r="D116" s="32">
        <f t="shared" si="3"/>
        <v>5720</v>
      </c>
      <c r="E116" s="6" t="s">
        <v>75</v>
      </c>
      <c r="F116" s="31">
        <v>13</v>
      </c>
    </row>
    <row r="117" spans="1:6" thickBot="1" x14ac:dyDescent="0.4">
      <c r="A117" s="4" t="s">
        <v>25</v>
      </c>
      <c r="B117" s="10">
        <v>30</v>
      </c>
      <c r="C117" s="10">
        <v>4</v>
      </c>
      <c r="D117" s="28">
        <f t="shared" si="3"/>
        <v>3520</v>
      </c>
      <c r="E117" s="5" t="s">
        <v>75</v>
      </c>
      <c r="F117" s="31">
        <v>8</v>
      </c>
    </row>
    <row r="118" spans="1:6" thickBot="1" x14ac:dyDescent="0.4">
      <c r="A118" s="4" t="s">
        <v>26</v>
      </c>
      <c r="B118" s="11">
        <v>30</v>
      </c>
      <c r="C118" s="11">
        <v>4</v>
      </c>
      <c r="D118" s="32">
        <f t="shared" si="3"/>
        <v>4840</v>
      </c>
      <c r="E118" s="6" t="s">
        <v>75</v>
      </c>
      <c r="F118" s="31">
        <v>11</v>
      </c>
    </row>
    <row r="119" spans="1:6" thickBot="1" x14ac:dyDescent="0.4">
      <c r="A119" s="4" t="s">
        <v>27</v>
      </c>
      <c r="B119" s="10">
        <v>30</v>
      </c>
      <c r="C119" s="10">
        <v>4</v>
      </c>
      <c r="D119" s="28">
        <f t="shared" si="3"/>
        <v>3520</v>
      </c>
      <c r="E119" s="5" t="s">
        <v>75</v>
      </c>
      <c r="F119" s="31">
        <v>8</v>
      </c>
    </row>
    <row r="120" spans="1:6" thickBot="1" x14ac:dyDescent="0.4">
      <c r="A120" s="4" t="s">
        <v>28</v>
      </c>
      <c r="B120" s="11">
        <v>30</v>
      </c>
      <c r="C120" s="11">
        <v>2</v>
      </c>
      <c r="D120" s="32">
        <f t="shared" si="3"/>
        <v>1760</v>
      </c>
      <c r="E120" s="6" t="s">
        <v>75</v>
      </c>
      <c r="F120" s="31">
        <v>4</v>
      </c>
    </row>
    <row r="121" spans="1:6" thickBot="1" x14ac:dyDescent="0.4">
      <c r="A121" s="4" t="s">
        <v>29</v>
      </c>
      <c r="B121" s="10">
        <v>30</v>
      </c>
      <c r="C121" s="10">
        <v>4</v>
      </c>
      <c r="D121" s="28">
        <f t="shared" si="3"/>
        <v>3520</v>
      </c>
      <c r="E121" s="5" t="s">
        <v>75</v>
      </c>
      <c r="F121" s="31">
        <v>8</v>
      </c>
    </row>
    <row r="122" spans="1:6" thickBot="1" x14ac:dyDescent="0.4">
      <c r="A122" s="4" t="s">
        <v>30</v>
      </c>
      <c r="B122" s="11">
        <v>30</v>
      </c>
      <c r="C122" s="11">
        <v>4</v>
      </c>
      <c r="D122" s="32">
        <f t="shared" si="3"/>
        <v>3520</v>
      </c>
      <c r="E122" s="6" t="s">
        <v>75</v>
      </c>
      <c r="F122" s="31">
        <v>8</v>
      </c>
    </row>
    <row r="123" spans="1:6" thickBot="1" x14ac:dyDescent="0.4">
      <c r="A123" s="4" t="s">
        <v>31</v>
      </c>
      <c r="B123" s="10">
        <v>30</v>
      </c>
      <c r="C123" s="10">
        <v>4</v>
      </c>
      <c r="D123" s="28">
        <f t="shared" si="3"/>
        <v>3520</v>
      </c>
      <c r="E123" s="5" t="s">
        <v>75</v>
      </c>
      <c r="F123" s="31">
        <v>8</v>
      </c>
    </row>
    <row r="124" spans="1:6" ht="15.75" thickBot="1" x14ac:dyDescent="0.3">
      <c r="A124" s="4" t="s">
        <v>32</v>
      </c>
      <c r="B124" s="11">
        <v>60</v>
      </c>
      <c r="C124" s="11">
        <v>10</v>
      </c>
      <c r="D124" s="32">
        <f t="shared" si="3"/>
        <v>5720</v>
      </c>
      <c r="E124" s="6" t="s">
        <v>75</v>
      </c>
      <c r="F124" s="31">
        <v>13</v>
      </c>
    </row>
    <row r="125" spans="1:6" thickBot="1" x14ac:dyDescent="0.4">
      <c r="A125" s="4" t="s">
        <v>33</v>
      </c>
      <c r="B125" s="10">
        <v>30</v>
      </c>
      <c r="C125" s="10">
        <v>4</v>
      </c>
      <c r="D125" s="28">
        <f t="shared" si="3"/>
        <v>3520</v>
      </c>
      <c r="E125" s="5" t="s">
        <v>75</v>
      </c>
      <c r="F125" s="31">
        <v>8</v>
      </c>
    </row>
    <row r="126" spans="1:6" ht="15.75" thickBot="1" x14ac:dyDescent="0.3">
      <c r="A126" s="4" t="s">
        <v>47</v>
      </c>
      <c r="B126" s="11">
        <v>30</v>
      </c>
      <c r="C126" s="11">
        <v>4</v>
      </c>
      <c r="D126" s="32">
        <f t="shared" si="3"/>
        <v>2200</v>
      </c>
      <c r="E126" s="6" t="s">
        <v>75</v>
      </c>
      <c r="F126" s="31">
        <v>5</v>
      </c>
    </row>
    <row r="127" spans="1:6" ht="15.75" thickBot="1" x14ac:dyDescent="0.3">
      <c r="A127" s="4" t="s">
        <v>64</v>
      </c>
      <c r="B127" s="10">
        <v>90</v>
      </c>
      <c r="C127" s="10">
        <v>14</v>
      </c>
      <c r="D127" s="20">
        <v>0</v>
      </c>
      <c r="E127" s="10" t="s">
        <v>66</v>
      </c>
      <c r="F127" s="37">
        <v>15</v>
      </c>
    </row>
    <row r="128" spans="1:6" ht="15.75" thickBot="1" x14ac:dyDescent="0.3">
      <c r="A128" s="4" t="s">
        <v>71</v>
      </c>
      <c r="B128" s="11">
        <v>90</v>
      </c>
      <c r="C128" s="11">
        <v>8</v>
      </c>
      <c r="D128" s="43">
        <v>3000</v>
      </c>
      <c r="E128" s="6" t="s">
        <v>49</v>
      </c>
      <c r="F128" s="31">
        <v>7</v>
      </c>
    </row>
    <row r="129" spans="1:6" ht="15" customHeight="1" thickBot="1" x14ac:dyDescent="0.3">
      <c r="A129" s="4" t="s">
        <v>80</v>
      </c>
      <c r="B129" s="10">
        <v>90</v>
      </c>
      <c r="C129" s="10">
        <v>4</v>
      </c>
      <c r="D129" s="25">
        <v>2200</v>
      </c>
      <c r="E129" s="22" t="s">
        <v>49</v>
      </c>
      <c r="F129" s="44">
        <f>D129/440</f>
        <v>5</v>
      </c>
    </row>
    <row r="130" spans="1:6" ht="15.75" thickBot="1" x14ac:dyDescent="0.3">
      <c r="A130" s="4" t="s">
        <v>81</v>
      </c>
      <c r="B130" s="11">
        <v>90</v>
      </c>
      <c r="C130" s="11">
        <v>10</v>
      </c>
      <c r="D130" s="12">
        <v>6700</v>
      </c>
      <c r="E130" s="6" t="s">
        <v>82</v>
      </c>
      <c r="F130" s="44">
        <f>D130/440</f>
        <v>15.227272727272727</v>
      </c>
    </row>
    <row r="131" spans="1:6" ht="30.75" thickBot="1" x14ac:dyDescent="0.3">
      <c r="A131" s="4" t="s">
        <v>85</v>
      </c>
      <c r="B131" s="10">
        <v>180</v>
      </c>
      <c r="C131" s="10">
        <v>56</v>
      </c>
      <c r="D131" s="25">
        <v>11000</v>
      </c>
      <c r="E131" s="22" t="s">
        <v>93</v>
      </c>
      <c r="F131" s="45">
        <f>D131/440</f>
        <v>25</v>
      </c>
    </row>
    <row r="132" spans="1:6" ht="15.75" thickBot="1" x14ac:dyDescent="0.3">
      <c r="A132" s="4" t="s">
        <v>3</v>
      </c>
      <c r="B132" s="10"/>
      <c r="C132" s="10"/>
      <c r="D132" s="15"/>
      <c r="E132" s="5"/>
    </row>
    <row r="133" spans="1:6" ht="15.75" thickBot="1" x14ac:dyDescent="0.3">
      <c r="A133" s="7" t="s">
        <v>4</v>
      </c>
      <c r="B133" s="13" t="s">
        <v>92</v>
      </c>
      <c r="C133" s="13" t="s">
        <v>95</v>
      </c>
      <c r="D133" s="13" t="s">
        <v>90</v>
      </c>
      <c r="E133" s="8"/>
    </row>
    <row r="134" spans="1:6" ht="15.75" thickBot="1" x14ac:dyDescent="0.3">
      <c r="A134" s="7" t="s">
        <v>5</v>
      </c>
      <c r="B134" s="14">
        <f>SUM(B106:B126)/COUNTIF($A$106:$A$126,"&lt;&gt; ")</f>
        <v>35.714285714285715</v>
      </c>
      <c r="C134" s="14">
        <v>7</v>
      </c>
      <c r="D134" s="23">
        <f>SUM(D106:D132)/COUNTIF($A$106:$A$126,"&lt;&gt; ")</f>
        <v>4757.1428571428569</v>
      </c>
      <c r="E134" s="8"/>
    </row>
    <row r="135" spans="1:6" ht="14.45" x14ac:dyDescent="0.35"/>
    <row r="136" spans="1:6" ht="15.75" customHeight="1" thickBot="1" x14ac:dyDescent="0.4">
      <c r="A136" s="5" t="s">
        <v>35</v>
      </c>
      <c r="B136" s="40" t="s">
        <v>53</v>
      </c>
      <c r="C136" s="41"/>
      <c r="D136" s="41"/>
      <c r="E136" s="41"/>
    </row>
    <row r="137" spans="1:6" ht="29.45" thickBot="1" x14ac:dyDescent="0.4">
      <c r="A137" s="1" t="s">
        <v>0</v>
      </c>
      <c r="B137" s="2" t="s">
        <v>1</v>
      </c>
      <c r="C137" s="9" t="s">
        <v>7</v>
      </c>
      <c r="D137" s="3" t="s">
        <v>2</v>
      </c>
      <c r="E137" s="3" t="s">
        <v>6</v>
      </c>
    </row>
    <row r="138" spans="1:6" ht="30.75" thickBot="1" x14ac:dyDescent="0.3">
      <c r="A138" s="4" t="s">
        <v>14</v>
      </c>
      <c r="B138" s="10">
        <f>30*5</f>
        <v>150</v>
      </c>
      <c r="C138" s="5" t="s">
        <v>52</v>
      </c>
      <c r="D138" s="28">
        <f t="shared" ref="D138" si="4">F138*440</f>
        <v>54560</v>
      </c>
      <c r="E138" s="5" t="s">
        <v>79</v>
      </c>
      <c r="F138">
        <f>31*4</f>
        <v>124</v>
      </c>
    </row>
    <row r="139" spans="1:6" ht="29.45" thickBot="1" x14ac:dyDescent="0.4">
      <c r="A139" s="4" t="s">
        <v>63</v>
      </c>
      <c r="B139" s="11">
        <f>3*30</f>
        <v>90</v>
      </c>
      <c r="C139" s="34" t="s">
        <v>54</v>
      </c>
      <c r="D139" s="32">
        <f>F139*440</f>
        <v>14960</v>
      </c>
      <c r="E139" s="6" t="s">
        <v>76</v>
      </c>
      <c r="F139">
        <v>34</v>
      </c>
    </row>
    <row r="140" spans="1:6" thickBot="1" x14ac:dyDescent="0.4">
      <c r="A140" s="4" t="s">
        <v>15</v>
      </c>
      <c r="B140" s="10">
        <f>30*4</f>
        <v>120</v>
      </c>
      <c r="C140" s="35" t="s">
        <v>55</v>
      </c>
      <c r="D140" s="28">
        <f t="shared" ref="D140:D159" si="5">F140*440</f>
        <v>7920</v>
      </c>
      <c r="E140" s="5" t="s">
        <v>77</v>
      </c>
      <c r="F140">
        <v>18</v>
      </c>
    </row>
    <row r="141" spans="1:6" thickBot="1" x14ac:dyDescent="0.4">
      <c r="A141" s="4" t="s">
        <v>16</v>
      </c>
      <c r="B141" s="11">
        <v>90</v>
      </c>
      <c r="C141" s="34" t="s">
        <v>55</v>
      </c>
      <c r="D141" s="32">
        <f t="shared" si="5"/>
        <v>11000</v>
      </c>
      <c r="E141" s="6" t="s">
        <v>75</v>
      </c>
      <c r="F141" s="36">
        <v>25</v>
      </c>
    </row>
    <row r="142" spans="1:6" thickBot="1" x14ac:dyDescent="0.4">
      <c r="A142" s="4" t="s">
        <v>17</v>
      </c>
      <c r="B142" s="10">
        <v>90</v>
      </c>
      <c r="C142" s="35" t="s">
        <v>55</v>
      </c>
      <c r="D142" s="28">
        <f t="shared" si="5"/>
        <v>10560</v>
      </c>
      <c r="E142" s="5" t="s">
        <v>75</v>
      </c>
      <c r="F142" s="36">
        <v>24</v>
      </c>
    </row>
    <row r="143" spans="1:6" thickBot="1" x14ac:dyDescent="0.4">
      <c r="A143" s="4" t="s">
        <v>18</v>
      </c>
      <c r="B143" s="11">
        <v>90</v>
      </c>
      <c r="C143" s="34" t="s">
        <v>55</v>
      </c>
      <c r="D143" s="32">
        <f t="shared" si="5"/>
        <v>8976</v>
      </c>
      <c r="E143" s="6" t="s">
        <v>75</v>
      </c>
      <c r="F143" s="36">
        <v>20.399999999999999</v>
      </c>
    </row>
    <row r="144" spans="1:6" thickBot="1" x14ac:dyDescent="0.4">
      <c r="A144" s="4" t="s">
        <v>19</v>
      </c>
      <c r="B144" s="10">
        <v>90</v>
      </c>
      <c r="C144" s="35" t="s">
        <v>55</v>
      </c>
      <c r="D144" s="28">
        <f t="shared" si="5"/>
        <v>10120</v>
      </c>
      <c r="E144" s="5" t="s">
        <v>75</v>
      </c>
      <c r="F144" s="36">
        <v>23</v>
      </c>
    </row>
    <row r="145" spans="1:6" thickBot="1" x14ac:dyDescent="0.4">
      <c r="A145" s="4" t="s">
        <v>20</v>
      </c>
      <c r="B145" s="11">
        <v>60</v>
      </c>
      <c r="C145" s="34" t="s">
        <v>55</v>
      </c>
      <c r="D145" s="32">
        <f t="shared" si="5"/>
        <v>4400</v>
      </c>
      <c r="E145" s="6" t="s">
        <v>75</v>
      </c>
      <c r="F145" s="36">
        <v>10</v>
      </c>
    </row>
    <row r="146" spans="1:6" thickBot="1" x14ac:dyDescent="0.4">
      <c r="A146" s="4" t="s">
        <v>21</v>
      </c>
      <c r="B146" s="10">
        <v>90</v>
      </c>
      <c r="C146" s="35" t="s">
        <v>55</v>
      </c>
      <c r="D146" s="28">
        <f t="shared" si="5"/>
        <v>13640</v>
      </c>
      <c r="E146" s="5" t="s">
        <v>75</v>
      </c>
      <c r="F146" s="36">
        <v>31</v>
      </c>
    </row>
    <row r="147" spans="1:6" thickBot="1" x14ac:dyDescent="0.4">
      <c r="A147" s="4" t="s">
        <v>22</v>
      </c>
      <c r="B147" s="11">
        <v>60</v>
      </c>
      <c r="C147" s="34" t="s">
        <v>55</v>
      </c>
      <c r="D147" s="32">
        <f t="shared" si="5"/>
        <v>4400</v>
      </c>
      <c r="E147" s="6" t="s">
        <v>75</v>
      </c>
      <c r="F147" s="36">
        <v>10</v>
      </c>
    </row>
    <row r="148" spans="1:6" ht="15.75" thickBot="1" x14ac:dyDescent="0.3">
      <c r="A148" s="4" t="s">
        <v>23</v>
      </c>
      <c r="B148" s="10">
        <v>90</v>
      </c>
      <c r="C148" s="35" t="s">
        <v>55</v>
      </c>
      <c r="D148" s="28">
        <f t="shared" si="5"/>
        <v>10120</v>
      </c>
      <c r="E148" s="5" t="s">
        <v>75</v>
      </c>
      <c r="F148" s="36">
        <v>23</v>
      </c>
    </row>
    <row r="149" spans="1:6" ht="29.45" thickBot="1" x14ac:dyDescent="0.4">
      <c r="A149" s="4" t="s">
        <v>24</v>
      </c>
      <c r="B149" s="11">
        <f t="shared" ref="B149:B157" si="6">30*4</f>
        <v>120</v>
      </c>
      <c r="C149" s="34" t="s">
        <v>54</v>
      </c>
      <c r="D149" s="32">
        <f t="shared" si="5"/>
        <v>15751.999999999998</v>
      </c>
      <c r="E149" s="6" t="s">
        <v>75</v>
      </c>
      <c r="F149" s="36">
        <v>35.799999999999997</v>
      </c>
    </row>
    <row r="150" spans="1:6" thickBot="1" x14ac:dyDescent="0.4">
      <c r="A150" s="4" t="s">
        <v>25</v>
      </c>
      <c r="B150" s="10">
        <v>90</v>
      </c>
      <c r="C150" s="35" t="s">
        <v>55</v>
      </c>
      <c r="D150" s="28">
        <f t="shared" si="5"/>
        <v>9240</v>
      </c>
      <c r="E150" s="5" t="s">
        <v>75</v>
      </c>
      <c r="F150" s="36">
        <v>21</v>
      </c>
    </row>
    <row r="151" spans="1:6" thickBot="1" x14ac:dyDescent="0.4">
      <c r="A151" s="4" t="s">
        <v>26</v>
      </c>
      <c r="B151" s="11">
        <f t="shared" si="6"/>
        <v>120</v>
      </c>
      <c r="C151" s="34" t="s">
        <v>55</v>
      </c>
      <c r="D151" s="32">
        <f t="shared" si="5"/>
        <v>8976</v>
      </c>
      <c r="E151" s="6" t="s">
        <v>75</v>
      </c>
      <c r="F151" s="36">
        <v>20.399999999999999</v>
      </c>
    </row>
    <row r="152" spans="1:6" thickBot="1" x14ac:dyDescent="0.4">
      <c r="A152" s="4" t="s">
        <v>27</v>
      </c>
      <c r="B152" s="10">
        <v>90</v>
      </c>
      <c r="C152" s="35" t="s">
        <v>55</v>
      </c>
      <c r="D152" s="28">
        <f t="shared" si="5"/>
        <v>10384</v>
      </c>
      <c r="E152" s="5" t="s">
        <v>75</v>
      </c>
      <c r="F152" s="36">
        <v>23.6</v>
      </c>
    </row>
    <row r="153" spans="1:6" ht="15.75" thickBot="1" x14ac:dyDescent="0.3">
      <c r="A153" s="4" t="s">
        <v>28</v>
      </c>
      <c r="B153" s="11">
        <v>60</v>
      </c>
      <c r="C153" s="34" t="s">
        <v>55</v>
      </c>
      <c r="D153" s="32">
        <f t="shared" si="5"/>
        <v>5808</v>
      </c>
      <c r="E153" s="6" t="s">
        <v>75</v>
      </c>
      <c r="F153" s="36">
        <v>13.2</v>
      </c>
    </row>
    <row r="154" spans="1:6" ht="15.75" thickBot="1" x14ac:dyDescent="0.3">
      <c r="A154" s="4" t="s">
        <v>29</v>
      </c>
      <c r="B154" s="10">
        <v>90</v>
      </c>
      <c r="C154" s="35" t="s">
        <v>55</v>
      </c>
      <c r="D154" s="28">
        <f t="shared" si="5"/>
        <v>7655.9999999999991</v>
      </c>
      <c r="E154" s="5" t="s">
        <v>75</v>
      </c>
      <c r="F154" s="48">
        <v>17.399999999999999</v>
      </c>
    </row>
    <row r="155" spans="1:6" ht="15.75" thickBot="1" x14ac:dyDescent="0.3">
      <c r="A155" s="4" t="s">
        <v>30</v>
      </c>
      <c r="B155" s="11">
        <f t="shared" si="6"/>
        <v>120</v>
      </c>
      <c r="C155" s="34" t="s">
        <v>55</v>
      </c>
      <c r="D155" s="32">
        <f t="shared" si="5"/>
        <v>11792</v>
      </c>
      <c r="E155" s="6" t="s">
        <v>75</v>
      </c>
      <c r="F155" s="48">
        <v>26.8</v>
      </c>
    </row>
    <row r="156" spans="1:6" ht="15.75" thickBot="1" x14ac:dyDescent="0.3">
      <c r="A156" s="4" t="s">
        <v>31</v>
      </c>
      <c r="B156" s="10">
        <v>90</v>
      </c>
      <c r="C156" s="35" t="s">
        <v>55</v>
      </c>
      <c r="D156" s="28">
        <f t="shared" si="5"/>
        <v>8976</v>
      </c>
      <c r="E156" s="5" t="s">
        <v>75</v>
      </c>
      <c r="F156" s="48">
        <v>20.399999999999999</v>
      </c>
    </row>
    <row r="157" spans="1:6" ht="30.75" thickBot="1" x14ac:dyDescent="0.3">
      <c r="A157" s="4" t="s">
        <v>32</v>
      </c>
      <c r="B157" s="11">
        <f t="shared" si="6"/>
        <v>120</v>
      </c>
      <c r="C157" s="34" t="s">
        <v>54</v>
      </c>
      <c r="D157" s="32">
        <f t="shared" si="5"/>
        <v>14431.999999999998</v>
      </c>
      <c r="E157" s="6" t="s">
        <v>75</v>
      </c>
      <c r="F157" s="48">
        <v>32.799999999999997</v>
      </c>
    </row>
    <row r="158" spans="1:6" ht="15.75" thickBot="1" x14ac:dyDescent="0.3">
      <c r="A158" s="4" t="s">
        <v>33</v>
      </c>
      <c r="B158" s="10">
        <v>90</v>
      </c>
      <c r="C158" s="35" t="s">
        <v>55</v>
      </c>
      <c r="D158" s="28">
        <f t="shared" si="5"/>
        <v>8184.0000000000009</v>
      </c>
      <c r="E158" s="5" t="s">
        <v>75</v>
      </c>
      <c r="F158" s="48">
        <v>18.600000000000001</v>
      </c>
    </row>
    <row r="159" spans="1:6" ht="15.75" thickBot="1" x14ac:dyDescent="0.3">
      <c r="A159" s="4" t="s">
        <v>47</v>
      </c>
      <c r="B159" s="11">
        <v>90</v>
      </c>
      <c r="C159" s="34" t="s">
        <v>55</v>
      </c>
      <c r="D159" s="32">
        <f t="shared" si="5"/>
        <v>7480</v>
      </c>
      <c r="E159" s="6" t="s">
        <v>75</v>
      </c>
      <c r="F159" s="49">
        <v>17</v>
      </c>
    </row>
    <row r="160" spans="1:6" ht="15.75" thickBot="1" x14ac:dyDescent="0.3">
      <c r="A160" s="4" t="s">
        <v>64</v>
      </c>
      <c r="B160" s="10">
        <v>90</v>
      </c>
      <c r="C160" s="35" t="s">
        <v>69</v>
      </c>
      <c r="D160" s="20">
        <v>0</v>
      </c>
      <c r="E160" s="10" t="s">
        <v>66</v>
      </c>
      <c r="F160" s="49">
        <v>26</v>
      </c>
    </row>
    <row r="161" spans="1:6" ht="15.75" thickBot="1" x14ac:dyDescent="0.3">
      <c r="A161" s="4" t="s">
        <v>71</v>
      </c>
      <c r="B161" s="11">
        <v>90</v>
      </c>
      <c r="C161" s="34" t="s">
        <v>73</v>
      </c>
      <c r="D161" s="43">
        <v>7000</v>
      </c>
      <c r="E161" s="6" t="s">
        <v>49</v>
      </c>
      <c r="F161" s="50">
        <v>7</v>
      </c>
    </row>
    <row r="162" spans="1:6" ht="15" customHeight="1" thickBot="1" x14ac:dyDescent="0.3">
      <c r="A162" s="4" t="s">
        <v>80</v>
      </c>
      <c r="B162" s="10">
        <v>90</v>
      </c>
      <c r="C162" s="35" t="s">
        <v>55</v>
      </c>
      <c r="D162" s="25">
        <v>2700</v>
      </c>
      <c r="E162" s="22" t="s">
        <v>49</v>
      </c>
      <c r="F162" s="51">
        <f>D162/440</f>
        <v>6.1363636363636367</v>
      </c>
    </row>
    <row r="163" spans="1:6" ht="15.75" thickBot="1" x14ac:dyDescent="0.3">
      <c r="A163" s="4" t="s">
        <v>81</v>
      </c>
      <c r="B163" s="11">
        <v>90</v>
      </c>
      <c r="C163" s="34" t="s">
        <v>84</v>
      </c>
      <c r="D163" s="12">
        <v>11100</v>
      </c>
      <c r="E163" s="6" t="s">
        <v>82</v>
      </c>
      <c r="F163" s="51">
        <f>D163/440</f>
        <v>25.227272727272727</v>
      </c>
    </row>
    <row r="164" spans="1:6" ht="30.75" thickBot="1" x14ac:dyDescent="0.3">
      <c r="A164" s="4" t="s">
        <v>85</v>
      </c>
      <c r="B164" s="10">
        <v>180</v>
      </c>
      <c r="C164" s="22" t="s">
        <v>96</v>
      </c>
      <c r="D164" s="25">
        <v>10000</v>
      </c>
      <c r="E164" s="22" t="s">
        <v>93</v>
      </c>
      <c r="F164" s="52">
        <f>D164/440</f>
        <v>22.727272727272727</v>
      </c>
    </row>
    <row r="165" spans="1:6" ht="15.75" thickBot="1" x14ac:dyDescent="0.3">
      <c r="A165" s="4" t="s">
        <v>3</v>
      </c>
      <c r="B165" s="10"/>
      <c r="C165" s="10"/>
      <c r="D165" s="15"/>
      <c r="E165" s="5"/>
    </row>
    <row r="166" spans="1:6" ht="15.75" thickBot="1" x14ac:dyDescent="0.3">
      <c r="A166" s="7" t="s">
        <v>4</v>
      </c>
      <c r="B166" s="13" t="s">
        <v>99</v>
      </c>
      <c r="C166" s="13" t="s">
        <v>70</v>
      </c>
      <c r="D166" s="13" t="s">
        <v>91</v>
      </c>
      <c r="E166" s="8"/>
    </row>
    <row r="167" spans="1:6" ht="15.75" thickBot="1" x14ac:dyDescent="0.3">
      <c r="A167" s="7" t="s">
        <v>5</v>
      </c>
      <c r="B167" s="14">
        <f>SUM(B139:B159)/COUNTIF($A$139:$A$159,"&lt;&gt; ")</f>
        <v>92.857142857142861</v>
      </c>
      <c r="C167" s="14">
        <v>8</v>
      </c>
      <c r="D167" s="23">
        <v>6000</v>
      </c>
      <c r="E167" s="8"/>
    </row>
    <row r="169" spans="1:6" ht="15.75" customHeight="1" thickBot="1" x14ac:dyDescent="0.4">
      <c r="A169" s="5" t="s">
        <v>58</v>
      </c>
      <c r="B169" s="40" t="s">
        <v>59</v>
      </c>
      <c r="C169" s="41"/>
      <c r="D169" s="41"/>
      <c r="E169" s="41"/>
    </row>
    <row r="170" spans="1:6" ht="29.45" thickBot="1" x14ac:dyDescent="0.4">
      <c r="A170" s="1" t="s">
        <v>0</v>
      </c>
      <c r="B170" s="2" t="s">
        <v>1</v>
      </c>
      <c r="C170" s="9" t="s">
        <v>7</v>
      </c>
      <c r="D170" s="3" t="s">
        <v>2</v>
      </c>
      <c r="E170" s="3" t="s">
        <v>6</v>
      </c>
    </row>
    <row r="171" spans="1:6" ht="30.75" thickBot="1" x14ac:dyDescent="0.3">
      <c r="A171" s="4" t="s">
        <v>14</v>
      </c>
      <c r="B171" s="10">
        <f>30*5</f>
        <v>150</v>
      </c>
      <c r="C171" s="10" t="s">
        <v>52</v>
      </c>
      <c r="D171" s="28"/>
      <c r="E171" s="5" t="s">
        <v>79</v>
      </c>
    </row>
    <row r="172" spans="1:6" ht="29.45" thickBot="1" x14ac:dyDescent="0.4">
      <c r="A172" s="4" t="s">
        <v>63</v>
      </c>
      <c r="B172" s="11">
        <f>3*30</f>
        <v>90</v>
      </c>
      <c r="C172" s="12" t="s">
        <v>54</v>
      </c>
      <c r="D172" s="32"/>
      <c r="E172" s="6" t="s">
        <v>76</v>
      </c>
    </row>
    <row r="173" spans="1:6" thickBot="1" x14ac:dyDescent="0.4">
      <c r="A173" s="4" t="s">
        <v>15</v>
      </c>
      <c r="B173" s="10">
        <f>30*4</f>
        <v>120</v>
      </c>
      <c r="C173" s="10" t="s">
        <v>60</v>
      </c>
      <c r="D173" s="28"/>
      <c r="E173" s="5" t="s">
        <v>77</v>
      </c>
    </row>
    <row r="174" spans="1:6" thickBot="1" x14ac:dyDescent="0.4">
      <c r="A174" s="4" t="s">
        <v>16</v>
      </c>
      <c r="B174" s="11">
        <v>90</v>
      </c>
      <c r="C174" s="12" t="s">
        <v>60</v>
      </c>
      <c r="D174" s="32"/>
      <c r="E174" s="6" t="s">
        <v>75</v>
      </c>
      <c r="F174" s="36"/>
    </row>
    <row r="175" spans="1:6" thickBot="1" x14ac:dyDescent="0.4">
      <c r="A175" s="4" t="s">
        <v>17</v>
      </c>
      <c r="B175" s="10">
        <v>90</v>
      </c>
      <c r="C175" s="10" t="s">
        <v>60</v>
      </c>
      <c r="D175" s="28"/>
      <c r="E175" s="5" t="s">
        <v>75</v>
      </c>
      <c r="F175" s="36"/>
    </row>
    <row r="176" spans="1:6" ht="15.75" thickBot="1" x14ac:dyDescent="0.3">
      <c r="A176" s="4" t="s">
        <v>18</v>
      </c>
      <c r="B176" s="11">
        <v>90</v>
      </c>
      <c r="C176" s="12" t="s">
        <v>60</v>
      </c>
      <c r="D176" s="32"/>
      <c r="E176" s="6" t="s">
        <v>75</v>
      </c>
      <c r="F176" s="36"/>
    </row>
    <row r="177" spans="1:6" ht="15.75" thickBot="1" x14ac:dyDescent="0.3">
      <c r="A177" s="4" t="s">
        <v>19</v>
      </c>
      <c r="B177" s="10">
        <v>90</v>
      </c>
      <c r="C177" s="10" t="s">
        <v>60</v>
      </c>
      <c r="D177" s="28"/>
      <c r="E177" s="5" t="s">
        <v>75</v>
      </c>
      <c r="F177" s="36"/>
    </row>
    <row r="178" spans="1:6" ht="15.75" thickBot="1" x14ac:dyDescent="0.3">
      <c r="A178" s="4" t="s">
        <v>20</v>
      </c>
      <c r="B178" s="11">
        <v>60</v>
      </c>
      <c r="C178" s="12" t="s">
        <v>60</v>
      </c>
      <c r="D178" s="32"/>
      <c r="E178" s="6" t="s">
        <v>75</v>
      </c>
      <c r="F178" s="36"/>
    </row>
    <row r="179" spans="1:6" ht="15.75" thickBot="1" x14ac:dyDescent="0.3">
      <c r="A179" s="4" t="s">
        <v>21</v>
      </c>
      <c r="B179" s="10">
        <v>90</v>
      </c>
      <c r="C179" s="10" t="s">
        <v>60</v>
      </c>
      <c r="D179" s="28"/>
      <c r="E179" s="5" t="s">
        <v>75</v>
      </c>
      <c r="F179" s="36"/>
    </row>
    <row r="180" spans="1:6" ht="15.75" thickBot="1" x14ac:dyDescent="0.3">
      <c r="A180" s="4" t="s">
        <v>22</v>
      </c>
      <c r="B180" s="11">
        <v>60</v>
      </c>
      <c r="C180" s="12" t="s">
        <v>60</v>
      </c>
      <c r="D180" s="32"/>
      <c r="E180" s="6" t="s">
        <v>75</v>
      </c>
      <c r="F180" s="36"/>
    </row>
    <row r="181" spans="1:6" ht="15.75" thickBot="1" x14ac:dyDescent="0.3">
      <c r="A181" s="4" t="s">
        <v>23</v>
      </c>
      <c r="B181" s="10">
        <v>90</v>
      </c>
      <c r="C181" s="10" t="s">
        <v>60</v>
      </c>
      <c r="D181" s="28"/>
      <c r="E181" s="5" t="s">
        <v>75</v>
      </c>
      <c r="F181" s="36"/>
    </row>
    <row r="182" spans="1:6" ht="30.75" thickBot="1" x14ac:dyDescent="0.3">
      <c r="A182" s="4" t="s">
        <v>24</v>
      </c>
      <c r="B182" s="11">
        <f t="shared" ref="B182:B190" si="7">30*4</f>
        <v>120</v>
      </c>
      <c r="C182" s="12" t="s">
        <v>61</v>
      </c>
      <c r="D182" s="32"/>
      <c r="E182" s="6" t="s">
        <v>75</v>
      </c>
      <c r="F182" s="36"/>
    </row>
    <row r="183" spans="1:6" ht="15.75" thickBot="1" x14ac:dyDescent="0.3">
      <c r="A183" s="4" t="s">
        <v>25</v>
      </c>
      <c r="B183" s="10">
        <v>90</v>
      </c>
      <c r="C183" s="10" t="s">
        <v>60</v>
      </c>
      <c r="D183" s="28"/>
      <c r="E183" s="5" t="s">
        <v>75</v>
      </c>
      <c r="F183" s="36"/>
    </row>
    <row r="184" spans="1:6" ht="15.75" thickBot="1" x14ac:dyDescent="0.3">
      <c r="A184" s="4" t="s">
        <v>26</v>
      </c>
      <c r="B184" s="11">
        <f t="shared" si="7"/>
        <v>120</v>
      </c>
      <c r="C184" s="12" t="s">
        <v>60</v>
      </c>
      <c r="D184" s="32"/>
      <c r="E184" s="6" t="s">
        <v>75</v>
      </c>
      <c r="F184" s="36"/>
    </row>
    <row r="185" spans="1:6" ht="15.75" thickBot="1" x14ac:dyDescent="0.3">
      <c r="A185" s="4" t="s">
        <v>27</v>
      </c>
      <c r="B185" s="10">
        <v>90</v>
      </c>
      <c r="C185" s="10" t="s">
        <v>60</v>
      </c>
      <c r="D185" s="28"/>
      <c r="E185" s="5" t="s">
        <v>75</v>
      </c>
      <c r="F185" s="36"/>
    </row>
    <row r="186" spans="1:6" ht="15.75" thickBot="1" x14ac:dyDescent="0.3">
      <c r="A186" s="4" t="s">
        <v>28</v>
      </c>
      <c r="B186" s="11">
        <v>60</v>
      </c>
      <c r="C186" s="12" t="s">
        <v>60</v>
      </c>
      <c r="D186" s="32"/>
      <c r="E186" s="6" t="s">
        <v>75</v>
      </c>
      <c r="F186" s="36"/>
    </row>
    <row r="187" spans="1:6" ht="15.75" thickBot="1" x14ac:dyDescent="0.3">
      <c r="A187" s="4" t="s">
        <v>29</v>
      </c>
      <c r="B187" s="10">
        <v>90</v>
      </c>
      <c r="C187" s="10" t="s">
        <v>60</v>
      </c>
      <c r="D187" s="28"/>
      <c r="E187" s="5" t="s">
        <v>75</v>
      </c>
      <c r="F187" s="36"/>
    </row>
    <row r="188" spans="1:6" ht="15.75" thickBot="1" x14ac:dyDescent="0.3">
      <c r="A188" s="4" t="s">
        <v>30</v>
      </c>
      <c r="B188" s="11">
        <f t="shared" si="7"/>
        <v>120</v>
      </c>
      <c r="C188" s="12" t="s">
        <v>60</v>
      </c>
      <c r="D188" s="32"/>
      <c r="E188" s="6" t="s">
        <v>75</v>
      </c>
      <c r="F188" s="36"/>
    </row>
    <row r="189" spans="1:6" ht="15.75" thickBot="1" x14ac:dyDescent="0.3">
      <c r="A189" s="4" t="s">
        <v>31</v>
      </c>
      <c r="B189" s="10">
        <v>90</v>
      </c>
      <c r="C189" s="10" t="s">
        <v>60</v>
      </c>
      <c r="D189" s="28"/>
      <c r="E189" s="5" t="s">
        <v>75</v>
      </c>
      <c r="F189" s="36"/>
    </row>
    <row r="190" spans="1:6" ht="30.75" thickBot="1" x14ac:dyDescent="0.3">
      <c r="A190" s="4" t="s">
        <v>32</v>
      </c>
      <c r="B190" s="11">
        <f t="shared" si="7"/>
        <v>120</v>
      </c>
      <c r="C190" s="12" t="s">
        <v>61</v>
      </c>
      <c r="D190" s="32"/>
      <c r="E190" s="6" t="s">
        <v>75</v>
      </c>
      <c r="F190" s="36"/>
    </row>
    <row r="191" spans="1:6" ht="15.75" thickBot="1" x14ac:dyDescent="0.3">
      <c r="A191" s="4" t="s">
        <v>33</v>
      </c>
      <c r="B191" s="10">
        <v>90</v>
      </c>
      <c r="C191" s="10" t="s">
        <v>60</v>
      </c>
      <c r="D191" s="28"/>
      <c r="E191" s="5" t="s">
        <v>75</v>
      </c>
      <c r="F191" s="36"/>
    </row>
    <row r="192" spans="1:6" ht="15.75" thickBot="1" x14ac:dyDescent="0.3">
      <c r="A192" s="4" t="s">
        <v>47</v>
      </c>
      <c r="B192" s="11">
        <v>90</v>
      </c>
      <c r="C192" s="12" t="s">
        <v>60</v>
      </c>
      <c r="D192" s="32"/>
      <c r="E192" s="6" t="s">
        <v>75</v>
      </c>
    </row>
    <row r="193" spans="1:6" ht="30.75" thickBot="1" x14ac:dyDescent="0.3">
      <c r="A193" s="4" t="s">
        <v>64</v>
      </c>
      <c r="B193" s="10">
        <v>120</v>
      </c>
      <c r="C193" s="10" t="s">
        <v>54</v>
      </c>
      <c r="D193" s="20"/>
      <c r="E193" s="22" t="s">
        <v>66</v>
      </c>
      <c r="F193" s="37"/>
    </row>
    <row r="194" spans="1:6" ht="15.75" thickBot="1" x14ac:dyDescent="0.3">
      <c r="A194" s="4" t="s">
        <v>71</v>
      </c>
      <c r="B194" s="11">
        <v>60</v>
      </c>
      <c r="C194" s="11" t="s">
        <v>74</v>
      </c>
      <c r="D194" s="43"/>
      <c r="E194" s="6" t="s">
        <v>49</v>
      </c>
      <c r="F194" s="31"/>
    </row>
    <row r="195" spans="1:6" ht="15" customHeight="1" thickBot="1" x14ac:dyDescent="0.3">
      <c r="A195" s="4" t="s">
        <v>80</v>
      </c>
      <c r="B195" s="10">
        <v>60</v>
      </c>
      <c r="C195" s="10" t="s">
        <v>60</v>
      </c>
      <c r="D195" s="25"/>
      <c r="E195" s="22" t="s">
        <v>49</v>
      </c>
      <c r="F195" s="44"/>
    </row>
    <row r="196" spans="1:6" ht="30.75" thickBot="1" x14ac:dyDescent="0.3">
      <c r="A196" s="4" t="s">
        <v>81</v>
      </c>
      <c r="B196" s="11">
        <v>120</v>
      </c>
      <c r="C196" s="12" t="s">
        <v>61</v>
      </c>
      <c r="D196" s="12"/>
      <c r="E196" s="6" t="s">
        <v>82</v>
      </c>
      <c r="F196" s="44"/>
    </row>
    <row r="197" spans="1:6" ht="30.75" thickBot="1" x14ac:dyDescent="0.3">
      <c r="A197" s="4" t="s">
        <v>85</v>
      </c>
      <c r="B197" s="10">
        <v>120</v>
      </c>
      <c r="C197" s="10" t="s">
        <v>97</v>
      </c>
      <c r="D197" s="25"/>
      <c r="E197" s="22" t="s">
        <v>93</v>
      </c>
      <c r="F197" s="52"/>
    </row>
    <row r="198" spans="1:6" ht="15.75" thickBot="1" x14ac:dyDescent="0.3">
      <c r="A198" s="4" t="s">
        <v>3</v>
      </c>
      <c r="B198" s="10"/>
      <c r="C198" s="10"/>
      <c r="D198" s="15"/>
      <c r="E198" s="5"/>
    </row>
    <row r="199" spans="1:6" ht="15.75" thickBot="1" x14ac:dyDescent="0.3">
      <c r="A199" s="7" t="s">
        <v>4</v>
      </c>
      <c r="B199" s="13" t="s">
        <v>62</v>
      </c>
      <c r="C199" s="13" t="s">
        <v>98</v>
      </c>
      <c r="D199" s="13"/>
      <c r="E199" s="8"/>
    </row>
    <row r="200" spans="1:6" ht="15.75" thickBot="1" x14ac:dyDescent="0.3">
      <c r="A200" s="7" t="s">
        <v>5</v>
      </c>
      <c r="B200" s="14">
        <f>SUM(B172:B192)/COUNTIF($A$172:$A$192,"&lt;&gt; ")</f>
        <v>92.857142857142861</v>
      </c>
      <c r="C200" s="14">
        <v>7</v>
      </c>
      <c r="D200" s="23">
        <f>SUM(D172:D198)/COUNTIF(A172:A198,"&lt;&gt; ")</f>
        <v>0</v>
      </c>
      <c r="E200" s="8"/>
    </row>
  </sheetData>
  <mergeCells count="8">
    <mergeCell ref="A1:E1"/>
    <mergeCell ref="B103:E103"/>
    <mergeCell ref="B70:E70"/>
    <mergeCell ref="B169:E169"/>
    <mergeCell ref="B37:E37"/>
    <mergeCell ref="B136:E136"/>
    <mergeCell ref="B4:E4"/>
    <mergeCell ref="A2:E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Tempi e costi Enti riusanti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2022-09-09T15:13:49Z</dcterms:modified>
</cp:coreProperties>
</file>