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ddominion-my.sharepoint.com/personal/jmart130_odu_edu/Documents/GitHub/twitter_analysis_col/"/>
    </mc:Choice>
  </mc:AlternateContent>
  <xr:revisionPtr revIDLastSave="20" documentId="13_ncr:1_{FAA8B4CC-F93A-4FB4-865F-B9ADC0F5DF64}" xr6:coauthVersionLast="47" xr6:coauthVersionMax="47" xr10:uidLastSave="{6BC421BC-EC99-4320-9D3D-F3160C95A682}"/>
  <bookViews>
    <workbookView xWindow="-120" yWindow="-120" windowWidth="29040" windowHeight="17640" xr2:uid="{AEE9D0BD-06B8-465C-A72B-F93AD1544B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1" l="1"/>
  <c r="L37" i="1"/>
  <c r="I95" i="1"/>
  <c r="I96" i="1"/>
  <c r="I97" i="1"/>
  <c r="I98" i="1"/>
  <c r="I99" i="1"/>
  <c r="I100" i="1"/>
  <c r="I101" i="1"/>
  <c r="I102" i="1"/>
  <c r="I103" i="1"/>
  <c r="F96" i="1"/>
  <c r="F97" i="1"/>
  <c r="F98" i="1"/>
  <c r="F99" i="1"/>
  <c r="F100" i="1"/>
  <c r="F101" i="1"/>
  <c r="F102" i="1"/>
  <c r="F103" i="1"/>
  <c r="F95" i="1"/>
  <c r="D95" i="1"/>
  <c r="D96" i="1"/>
  <c r="D97" i="1"/>
  <c r="D98" i="1"/>
  <c r="D99" i="1"/>
  <c r="D100" i="1"/>
  <c r="D101" i="1"/>
  <c r="D102" i="1"/>
  <c r="D103" i="1"/>
  <c r="O34" i="1"/>
  <c r="O35" i="1"/>
  <c r="O36" i="1"/>
  <c r="O37" i="1"/>
  <c r="O38" i="1"/>
  <c r="O39" i="1"/>
  <c r="O40" i="1"/>
  <c r="O33" i="1"/>
  <c r="L32" i="1"/>
  <c r="I2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3" i="1"/>
  <c r="I4" i="1"/>
  <c r="I5" i="1"/>
  <c r="I6" i="1"/>
  <c r="I7" i="1"/>
  <c r="I8" i="1"/>
  <c r="I9" i="1"/>
  <c r="I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" i="1"/>
  <c r="M38" i="1" l="1"/>
  <c r="M37" i="1"/>
  <c r="L33" i="1"/>
  <c r="S23" i="1" s="1"/>
  <c r="M39" i="1" l="1"/>
  <c r="L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tc={E88055B4-ED64-4B53-92EF-39AE5D133CAE}</author>
  </authors>
  <commentList>
    <comment ref="F95" authorId="0" shapeId="0" xr:uid="{E88055B4-ED64-4B53-92EF-39AE5D133CA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it as the maximum time of the 2021</t>
      </text>
    </comment>
  </commentList>
</comments>
</file>

<file path=xl/sharedStrings.xml><?xml version="1.0" encoding="utf-8"?>
<sst xmlns="http://schemas.openxmlformats.org/spreadsheetml/2006/main" count="15" uniqueCount="14">
  <si>
    <t>Number of tweets</t>
  </si>
  <si>
    <t>Month</t>
  </si>
  <si>
    <t>Year</t>
  </si>
  <si>
    <t>Totales</t>
  </si>
  <si>
    <t>n</t>
  </si>
  <si>
    <t>Time (sg)</t>
  </si>
  <si>
    <t>mean (sg/tweet)</t>
  </si>
  <si>
    <t>pred time (h)</t>
  </si>
  <si>
    <t>No geoloc</t>
  </si>
  <si>
    <t>Geolocalized</t>
  </si>
  <si>
    <t>Hours</t>
  </si>
  <si>
    <t>Remaining hours</t>
  </si>
  <si>
    <t>→ Days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</si>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</sst>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0.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2" fillId="0" borderId="0" xfId="0" applyFont="1" applyAlignment="1">
      <alignment horizontal="center"/>
    </xf>
    <xf numFmtId="165" fontId="2" fillId="0" borderId="0" xfId="0" applyNumberFormat="1" applyFont="1"/>
    <xf numFmtId="10" fontId="1" fillId="0" borderId="0" xfId="1" applyNumberFormat="1" applyFont="1"/>
    <xf numFmtId="166" fontId="0" fillId="0" borderId="0" xfId="0" applyNumberFormat="1"/>
    <xf numFmtId="164" fontId="0" fillId="0" borderId="0" xfId="2" applyFont="1"/>
    <xf numFmtId="165" fontId="0" fillId="0" borderId="0" xfId="0" applyNumberFormat="1"/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13364545648008E-2"/>
          <c:y val="0.17171296296296298"/>
          <c:w val="0.88015960842732499"/>
          <c:h val="0.6323228346456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Number of tweets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Hoja1!$D$2:$D$94</c:f>
              <c:strCache>
                <c:ptCount val="93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</c:strCache>
            </c:strRef>
          </c:cat>
          <c:val>
            <c:numRef>
              <c:f>Hoja1!$F$2:$F$94</c:f>
              <c:numCache>
                <c:formatCode>General</c:formatCode>
                <c:ptCount val="93"/>
                <c:pt idx="0">
                  <c:v>1727</c:v>
                </c:pt>
                <c:pt idx="1">
                  <c:v>6966</c:v>
                </c:pt>
                <c:pt idx="2">
                  <c:v>2353</c:v>
                </c:pt>
                <c:pt idx="3">
                  <c:v>2913</c:v>
                </c:pt>
                <c:pt idx="4">
                  <c:v>1345</c:v>
                </c:pt>
                <c:pt idx="5">
                  <c:v>2560</c:v>
                </c:pt>
                <c:pt idx="6">
                  <c:v>3581</c:v>
                </c:pt>
                <c:pt idx="7">
                  <c:v>2833</c:v>
                </c:pt>
                <c:pt idx="8">
                  <c:v>5077</c:v>
                </c:pt>
                <c:pt idx="9">
                  <c:v>2120</c:v>
                </c:pt>
                <c:pt idx="10">
                  <c:v>2464</c:v>
                </c:pt>
                <c:pt idx="11">
                  <c:v>2053</c:v>
                </c:pt>
                <c:pt idx="12">
                  <c:v>2307</c:v>
                </c:pt>
                <c:pt idx="13">
                  <c:v>2116</c:v>
                </c:pt>
                <c:pt idx="14">
                  <c:v>2652</c:v>
                </c:pt>
                <c:pt idx="15">
                  <c:v>2665</c:v>
                </c:pt>
                <c:pt idx="16">
                  <c:v>4268</c:v>
                </c:pt>
                <c:pt idx="17">
                  <c:v>7037</c:v>
                </c:pt>
                <c:pt idx="18">
                  <c:v>2320</c:v>
                </c:pt>
                <c:pt idx="19">
                  <c:v>11360</c:v>
                </c:pt>
                <c:pt idx="20">
                  <c:v>8686</c:v>
                </c:pt>
                <c:pt idx="21">
                  <c:v>5169</c:v>
                </c:pt>
                <c:pt idx="22">
                  <c:v>4742</c:v>
                </c:pt>
                <c:pt idx="23">
                  <c:v>3271</c:v>
                </c:pt>
                <c:pt idx="24">
                  <c:v>1719</c:v>
                </c:pt>
                <c:pt idx="25">
                  <c:v>2439</c:v>
                </c:pt>
                <c:pt idx="26">
                  <c:v>4216</c:v>
                </c:pt>
                <c:pt idx="27">
                  <c:v>1698</c:v>
                </c:pt>
                <c:pt idx="28">
                  <c:v>8035</c:v>
                </c:pt>
                <c:pt idx="29">
                  <c:v>4870</c:v>
                </c:pt>
                <c:pt idx="30">
                  <c:v>10887</c:v>
                </c:pt>
                <c:pt idx="31">
                  <c:v>12238</c:v>
                </c:pt>
                <c:pt idx="32">
                  <c:v>7580</c:v>
                </c:pt>
                <c:pt idx="33">
                  <c:v>6879</c:v>
                </c:pt>
                <c:pt idx="34">
                  <c:v>7822</c:v>
                </c:pt>
                <c:pt idx="35">
                  <c:v>7837</c:v>
                </c:pt>
                <c:pt idx="36">
                  <c:v>32818</c:v>
                </c:pt>
                <c:pt idx="37">
                  <c:v>21330</c:v>
                </c:pt>
                <c:pt idx="38">
                  <c:v>15931</c:v>
                </c:pt>
                <c:pt idx="39">
                  <c:v>9042</c:v>
                </c:pt>
                <c:pt idx="40">
                  <c:v>13323</c:v>
                </c:pt>
                <c:pt idx="41">
                  <c:v>4688</c:v>
                </c:pt>
                <c:pt idx="42">
                  <c:v>28995</c:v>
                </c:pt>
                <c:pt idx="43">
                  <c:v>33392</c:v>
                </c:pt>
                <c:pt idx="44">
                  <c:v>16640</c:v>
                </c:pt>
                <c:pt idx="45">
                  <c:v>11952</c:v>
                </c:pt>
                <c:pt idx="46">
                  <c:v>18526</c:v>
                </c:pt>
                <c:pt idx="47">
                  <c:v>17028</c:v>
                </c:pt>
                <c:pt idx="48">
                  <c:v>50505</c:v>
                </c:pt>
                <c:pt idx="49">
                  <c:v>98326</c:v>
                </c:pt>
                <c:pt idx="50">
                  <c:v>102995</c:v>
                </c:pt>
                <c:pt idx="51">
                  <c:v>61413</c:v>
                </c:pt>
                <c:pt idx="52">
                  <c:v>52044</c:v>
                </c:pt>
                <c:pt idx="53">
                  <c:v>60618</c:v>
                </c:pt>
                <c:pt idx="54">
                  <c:v>42128</c:v>
                </c:pt>
                <c:pt idx="55">
                  <c:v>247457</c:v>
                </c:pt>
                <c:pt idx="56">
                  <c:v>250337</c:v>
                </c:pt>
                <c:pt idx="57">
                  <c:v>231818</c:v>
                </c:pt>
                <c:pt idx="58">
                  <c:v>158958</c:v>
                </c:pt>
                <c:pt idx="59">
                  <c:v>104567</c:v>
                </c:pt>
                <c:pt idx="60">
                  <c:v>159155</c:v>
                </c:pt>
                <c:pt idx="61">
                  <c:v>225922</c:v>
                </c:pt>
                <c:pt idx="62">
                  <c:v>185215</c:v>
                </c:pt>
                <c:pt idx="63">
                  <c:v>137541</c:v>
                </c:pt>
                <c:pt idx="64">
                  <c:v>114558</c:v>
                </c:pt>
                <c:pt idx="65">
                  <c:v>221649</c:v>
                </c:pt>
                <c:pt idx="66">
                  <c:v>132049</c:v>
                </c:pt>
                <c:pt idx="67">
                  <c:v>146924</c:v>
                </c:pt>
                <c:pt idx="68">
                  <c:v>142190</c:v>
                </c:pt>
                <c:pt idx="69">
                  <c:v>144210</c:v>
                </c:pt>
                <c:pt idx="70">
                  <c:v>145045</c:v>
                </c:pt>
                <c:pt idx="71">
                  <c:v>93653</c:v>
                </c:pt>
                <c:pt idx="72">
                  <c:v>114784</c:v>
                </c:pt>
                <c:pt idx="73">
                  <c:v>94712</c:v>
                </c:pt>
                <c:pt idx="74">
                  <c:v>85589</c:v>
                </c:pt>
                <c:pt idx="75">
                  <c:v>199836</c:v>
                </c:pt>
                <c:pt idx="76">
                  <c:v>182132</c:v>
                </c:pt>
                <c:pt idx="77">
                  <c:v>151149</c:v>
                </c:pt>
                <c:pt idx="78">
                  <c:v>115638</c:v>
                </c:pt>
                <c:pt idx="79">
                  <c:v>89420</c:v>
                </c:pt>
                <c:pt idx="80">
                  <c:v>86257</c:v>
                </c:pt>
                <c:pt idx="81">
                  <c:v>111534</c:v>
                </c:pt>
                <c:pt idx="82">
                  <c:v>108148</c:v>
                </c:pt>
                <c:pt idx="83">
                  <c:v>141212</c:v>
                </c:pt>
                <c:pt idx="84">
                  <c:v>137100</c:v>
                </c:pt>
                <c:pt idx="85">
                  <c:v>250318</c:v>
                </c:pt>
                <c:pt idx="86">
                  <c:v>177404</c:v>
                </c:pt>
                <c:pt idx="87">
                  <c:v>112784</c:v>
                </c:pt>
                <c:pt idx="88">
                  <c:v>138423</c:v>
                </c:pt>
                <c:pt idx="89">
                  <c:v>121552</c:v>
                </c:pt>
                <c:pt idx="90">
                  <c:v>84624</c:v>
                </c:pt>
                <c:pt idx="91">
                  <c:v>96461</c:v>
                </c:pt>
                <c:pt idx="92">
                  <c:v>77342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F-42A0-9FEA-ADE0C04FF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078783"/>
        <c:axId val="2082079199"/>
      </c:barChart>
      <c:catAx>
        <c:axId val="208207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79199"/>
        <c:crosses val="autoZero"/>
        <c:auto val="1"/>
        <c:lblAlgn val="ctr"/>
        <c:lblOffset val="100"/>
        <c:noMultiLvlLbl val="0"/>
      </c:catAx>
      <c:valAx>
        <c:axId val="20820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tweets (yearly)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Hoja1!$N$33:$N$40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Hoja1!$O$33:$O$40</c:f>
              <c:numCache>
                <c:formatCode>General</c:formatCode>
                <c:ptCount val="8"/>
                <c:pt idx="0">
                  <c:v>35992</c:v>
                </c:pt>
                <c:pt idx="1">
                  <c:v>56593</c:v>
                </c:pt>
                <c:pt idx="2">
                  <c:v>76220</c:v>
                </c:pt>
                <c:pt idx="3">
                  <c:v>223665</c:v>
                </c:pt>
                <c:pt idx="4">
                  <c:v>1461166</c:v>
                </c:pt>
                <c:pt idx="5">
                  <c:v>1848111</c:v>
                </c:pt>
                <c:pt idx="6">
                  <c:v>1480411</c:v>
                </c:pt>
                <c:pt idx="7">
                  <c:v>1196008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B-45A8-980B-51AB7BFAA0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4115680"/>
        <c:axId val="1354106944"/>
      </c:barChart>
      <c:catAx>
        <c:axId val="13541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06944"/>
        <c:crosses val="autoZero"/>
        <c:auto val="1"/>
        <c:lblAlgn val="ctr"/>
        <c:lblOffset val="100"/>
        <c:noMultiLvlLbl val="0"/>
      </c:catAx>
      <c:valAx>
        <c:axId val="13541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1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Hoja1!$K$32</c:f>
              <c:strCache>
                <c:ptCount val="1"/>
                <c:pt idx="0">
                  <c:v>Geolocalized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77777777777776E-2"/>
                  <c:y val="-0.2962962962962962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1D-4C26-BA8F-D0BCBAB04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Hoja1!$L$32</c:f>
              <c:numCache>
                <c:formatCode>_-* #,##0_-;\-* #,##0_-;_-* "-"_-;_-@_-</c:formatCode>
                <c:ptCount val="1"/>
                <c:pt idx="0">
                  <c:v>4196668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D-4C26-BA8F-D0BCBAB042F3}"/>
            </c:ext>
          </c:extLst>
        </c:ser>
        <c:ser>
          <c:idx val="1"/>
          <c:order val="1"/>
          <c:tx>
            <c:strRef>
              <c:f>Hoja1!$K$33</c:f>
              <c:strCache>
                <c:ptCount val="1"/>
                <c:pt idx="0">
                  <c:v>No geoloc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5"/>
                  <c:y val="-0.2777777777777777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1D-4C26-BA8F-D0BCBAB04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Hoja1!$L$33</c:f>
              <c:numCache>
                <c:formatCode>_-* #,##0_-;\-* #,##0_-;_-* "-"_-;_-@_-</c:formatCode>
                <c:ptCount val="1"/>
                <c:pt idx="0">
                  <c:v>2181498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D-4C26-BA8F-D0BCBAB042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7670480"/>
        <c:axId val="1627671648"/>
      </c:barChart>
      <c:catAx>
        <c:axId val="2047670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7671648"/>
        <c:crosses val="autoZero"/>
        <c:auto val="1"/>
        <c:lblAlgn val="ctr"/>
        <c:lblOffset val="100"/>
        <c:noMultiLvlLbl val="0"/>
      </c:catAx>
      <c:valAx>
        <c:axId val="1627671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476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Hoja1!$K$37</c:f>
              <c:strCache>
                <c:ptCount val="1"/>
                <c:pt idx="0">
                  <c:v>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4267352185089971E-2"/>
                  <c:y val="-0.3370786516853932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53-433D-9E95-9D5C8A9410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Hoja1!$L$37</c:f>
              <c:numCache>
                <c:formatCode>0</c:formatCode>
                <c:ptCount val="1"/>
                <c:pt idx="0">
                  <c:v>1224.0281666666665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3-433D-9E95-9D5C8A941032}"/>
            </c:ext>
          </c:extLst>
        </c:ser>
        <c:ser>
          <c:idx val="1"/>
          <c:order val="1"/>
          <c:tx>
            <c:strRef>
              <c:f>Hoja1!$K$38</c:f>
              <c:strCache>
                <c:ptCount val="1"/>
                <c:pt idx="0">
                  <c:v>Remaining hours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8560411311054026E-2"/>
                  <c:y val="-0.287141073657927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53-433D-9E95-9D5C8A9410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Hoja1!$L$38</c:f>
              <c:numCache>
                <c:formatCode>0</c:formatCode>
                <c:ptCount val="1"/>
                <c:pt idx="0">
                  <c:v>1293.3550000000009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53-433D-9E95-9D5C8A9410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7670480"/>
        <c:axId val="1627671648"/>
      </c:barChart>
      <c:catAx>
        <c:axId val="2047670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7671648"/>
        <c:crosses val="autoZero"/>
        <c:auto val="1"/>
        <c:lblAlgn val="ctr"/>
        <c:lblOffset val="100"/>
        <c:noMultiLvlLbl val="0"/>
      </c:catAx>
      <c:valAx>
        <c:axId val="1627671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476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0</xdr:row>
      <xdr:rowOff>137160</xdr:rowOff>
    </xdr:from>
    <xdr:to>
      <xdr:col>16</xdr:col>
      <xdr:colOff>632460</xdr:colOff>
      <xdr:row>15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63C218-7163-49C3-89DD-869EBE035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190500</xdr:colOff>
      <xdr:row>1</xdr:row>
      <xdr:rowOff>167640</xdr:rowOff>
    </xdr:from>
    <xdr:to>
      <xdr:col>21</xdr:col>
      <xdr:colOff>586740</xdr:colOff>
      <xdr:row>15</xdr:row>
      <xdr:rowOff>41910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E594E3-7877-4076-A796-543DC9643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213360</xdr:colOff>
      <xdr:row>16</xdr:row>
      <xdr:rowOff>66100</xdr:rowOff>
    </xdr:from>
    <xdr:to>
      <xdr:col>15</xdr:col>
      <xdr:colOff>747802</xdr:colOff>
      <xdr:row>22</xdr:row>
      <xdr:rowOff>3622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6041B0B-8784-402F-B80E-F3983BCA9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5560" y="2992180"/>
          <a:ext cx="4748302" cy="1034802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16</xdr:col>
      <xdr:colOff>403860</xdr:colOff>
      <xdr:row>17</xdr:row>
      <xdr:rowOff>121920</xdr:rowOff>
    </xdr:from>
    <xdr:to>
      <xdr:col>21</xdr:col>
      <xdr:colOff>525780</xdr:colOff>
      <xdr:row>21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B0612A-B54D-41D3-BEF0-25AC286B8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403860</xdr:colOff>
      <xdr:row>23</xdr:row>
      <xdr:rowOff>45720</xdr:rowOff>
    </xdr:from>
    <xdr:to>
      <xdr:col>21</xdr:col>
      <xdr:colOff>533400</xdr:colOff>
      <xdr:row>27</xdr:row>
      <xdr:rowOff>167640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2FD3E32-5E40-4A90-A996-86A8319C6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4</xdr:row>
      <xdr:rowOff>99060</xdr:rowOff>
    </xdr:from>
    <xdr:to>
      <xdr:col>14</xdr:col>
      <xdr:colOff>609600</xdr:colOff>
      <xdr:row>13</xdr:row>
      <xdr:rowOff>7620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15F5C616-1064-4FC4-B10D-CBCCDBDD6E14}"/>
            </a:ext>
          </a:extLst>
        </xdr:cNvPr>
        <xdr:cNvSpPr/>
      </xdr:nvSpPr>
      <xdr:spPr>
        <a:xfrm>
          <a:off x="6400800" y="830580"/>
          <a:ext cx="3802380" cy="155448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seph Martinez Salcedo" id="{F033A4D6-730E-4784-BD2B-4D5D3BA2CF76}" userId="Joseph Martinez Salced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95" dT="2022-09-25T02:48:30.09" personId="{F033A4D6-730E-4784-BD2B-4D5D3BA2CF76}" id="{E88055B4-ED64-4B53-92EF-39AE5D133CAE}">
    <text>Assuming it as the maximum time of the 2021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AC237-816D-4AA2-98E4-78987FE75B01}">
  <dimension ref="B1:S103"/>
  <sheetViews>
    <sheetView showGridLines="0" tabSelected="1" topLeftCell="A40" workbookViewId="0">
      <selection activeCell="N53" sqref="N53"/>
    </sheetView>
  </sheetViews>
  <sheetFormatPr defaultColWidth="11.5703125" defaultRowHeight="15" x14ac:dyDescent="0.25"/>
  <cols>
    <col min="5" max="5" width="2.140625" bestFit="1" customWidth="1"/>
    <col min="6" max="6" width="15.7109375" bestFit="1" customWidth="1"/>
    <col min="7" max="7" width="8.28515625" hidden="1" customWidth="1"/>
    <col min="8" max="8" width="5.85546875" hidden="1" customWidth="1"/>
    <col min="9" max="9" width="14.28515625" customWidth="1"/>
    <col min="11" max="11" width="16.5703125" customWidth="1"/>
    <col min="12" max="12" width="10.28515625" bestFit="1" customWidth="1"/>
  </cols>
  <sheetData>
    <row r="1" spans="2:9" x14ac:dyDescent="0.25">
      <c r="B1" s="1" t="s">
        <v>2</v>
      </c>
      <c r="C1" s="1" t="s">
        <v>1</v>
      </c>
      <c r="D1" s="1" t="s">
        <v>1</v>
      </c>
      <c r="E1" s="1" t="s">
        <v>13</v>
      </c>
      <c r="F1" s="1" t="s">
        <v>0</v>
      </c>
      <c r="G1" t="s">
        <v>5</v>
      </c>
      <c r="H1" t="s">
        <v>6</v>
      </c>
      <c r="I1" s="1" t="s">
        <v>7</v>
      </c>
    </row>
    <row r="2" spans="2:9" x14ac:dyDescent="0.25">
      <c r="B2">
        <v>2014</v>
      </c>
      <c r="C2">
        <v>1</v>
      </c>
      <c r="D2" t="str">
        <f>B2&amp;"-"&amp;C2</f>
        <v>2014-1</v>
      </c>
      <c r="E2" s="6">
        <v>1</v>
      </c>
      <c r="F2">
        <v>1727</v>
      </c>
      <c r="I2" s="10">
        <f t="shared" ref="I2:I66" si="0">(F2*1.05)/(60*60)</f>
        <v>0.50370833333333342</v>
      </c>
    </row>
    <row r="3" spans="2:9" x14ac:dyDescent="0.25">
      <c r="B3">
        <v>2014</v>
      </c>
      <c r="C3">
        <v>2</v>
      </c>
      <c r="D3" t="str">
        <f t="shared" ref="D3:D66" si="1">B3&amp;"-"&amp;C3</f>
        <v>2014-2</v>
      </c>
      <c r="E3" s="6">
        <v>1</v>
      </c>
      <c r="F3">
        <v>6966</v>
      </c>
      <c r="I3" s="10">
        <f t="shared" si="0"/>
        <v>2.0317500000000002</v>
      </c>
    </row>
    <row r="4" spans="2:9" x14ac:dyDescent="0.25">
      <c r="B4">
        <v>2014</v>
      </c>
      <c r="C4">
        <v>3</v>
      </c>
      <c r="D4" t="str">
        <f t="shared" si="1"/>
        <v>2014-3</v>
      </c>
      <c r="E4" s="6">
        <v>1</v>
      </c>
      <c r="F4">
        <v>2353</v>
      </c>
      <c r="I4" s="10">
        <f t="shared" si="0"/>
        <v>0.68629166666666674</v>
      </c>
    </row>
    <row r="5" spans="2:9" x14ac:dyDescent="0.25">
      <c r="B5">
        <v>2014</v>
      </c>
      <c r="C5">
        <v>4</v>
      </c>
      <c r="D5" t="str">
        <f t="shared" si="1"/>
        <v>2014-4</v>
      </c>
      <c r="E5" s="6">
        <v>1</v>
      </c>
      <c r="F5">
        <v>2913</v>
      </c>
      <c r="I5" s="10">
        <f t="shared" si="0"/>
        <v>0.84962500000000007</v>
      </c>
    </row>
    <row r="6" spans="2:9" x14ac:dyDescent="0.25">
      <c r="B6">
        <v>2014</v>
      </c>
      <c r="C6">
        <v>5</v>
      </c>
      <c r="D6" t="str">
        <f t="shared" si="1"/>
        <v>2014-5</v>
      </c>
      <c r="E6" s="6">
        <v>1</v>
      </c>
      <c r="F6">
        <v>1345</v>
      </c>
      <c r="G6" s="5">
        <v>1180.6638</v>
      </c>
      <c r="H6" s="5">
        <f>G6/F6</f>
        <v>0.87781695167286244</v>
      </c>
      <c r="I6" s="10">
        <f t="shared" si="0"/>
        <v>0.39229166666666665</v>
      </c>
    </row>
    <row r="7" spans="2:9" x14ac:dyDescent="0.25">
      <c r="B7">
        <v>2014</v>
      </c>
      <c r="C7">
        <v>6</v>
      </c>
      <c r="D7" t="str">
        <f t="shared" si="1"/>
        <v>2014-6</v>
      </c>
      <c r="E7" s="6">
        <v>1</v>
      </c>
      <c r="F7">
        <v>2560</v>
      </c>
      <c r="G7" s="5">
        <v>2501.3479000000002</v>
      </c>
      <c r="H7" s="5">
        <f t="shared" ref="H7:H70" si="2">G7/F7</f>
        <v>0.97708902343750004</v>
      </c>
      <c r="I7" s="10">
        <f t="shared" si="0"/>
        <v>0.7466666666666667</v>
      </c>
    </row>
    <row r="8" spans="2:9" x14ac:dyDescent="0.25">
      <c r="B8">
        <v>2014</v>
      </c>
      <c r="C8">
        <v>7</v>
      </c>
      <c r="D8" t="str">
        <f t="shared" si="1"/>
        <v>2014-7</v>
      </c>
      <c r="E8" s="6">
        <v>1</v>
      </c>
      <c r="F8">
        <v>3581</v>
      </c>
      <c r="G8" s="5">
        <v>3398.7372</v>
      </c>
      <c r="H8" s="5">
        <f t="shared" si="2"/>
        <v>0.94910282044121752</v>
      </c>
      <c r="I8" s="10">
        <f t="shared" si="0"/>
        <v>1.0444583333333335</v>
      </c>
    </row>
    <row r="9" spans="2:9" x14ac:dyDescent="0.25">
      <c r="B9">
        <v>2014</v>
      </c>
      <c r="C9">
        <v>8</v>
      </c>
      <c r="D9" t="str">
        <f t="shared" si="1"/>
        <v>2014-8</v>
      </c>
      <c r="E9" s="6">
        <v>1</v>
      </c>
      <c r="F9">
        <v>2833</v>
      </c>
      <c r="G9" s="5">
        <v>2940.0214999999998</v>
      </c>
      <c r="H9" s="5">
        <f t="shared" si="2"/>
        <v>1.0377767384398164</v>
      </c>
      <c r="I9" s="10">
        <f t="shared" si="0"/>
        <v>0.82629166666666665</v>
      </c>
    </row>
    <row r="10" spans="2:9" x14ac:dyDescent="0.25">
      <c r="B10">
        <v>2014</v>
      </c>
      <c r="C10">
        <v>9</v>
      </c>
      <c r="D10" t="str">
        <f t="shared" si="1"/>
        <v>2014-9</v>
      </c>
      <c r="E10" s="6">
        <v>1</v>
      </c>
      <c r="F10">
        <v>5077</v>
      </c>
      <c r="H10">
        <f t="shared" si="2"/>
        <v>0</v>
      </c>
      <c r="I10" s="10">
        <f>(F10*1.05)/(60*60)</f>
        <v>1.4807916666666667</v>
      </c>
    </row>
    <row r="11" spans="2:9" x14ac:dyDescent="0.25">
      <c r="B11">
        <v>2014</v>
      </c>
      <c r="C11">
        <v>10</v>
      </c>
      <c r="D11" t="str">
        <f t="shared" si="1"/>
        <v>2014-10</v>
      </c>
      <c r="E11" s="6">
        <v>1</v>
      </c>
      <c r="F11">
        <v>2120</v>
      </c>
      <c r="H11">
        <f t="shared" si="2"/>
        <v>0</v>
      </c>
      <c r="I11" s="10">
        <f t="shared" si="0"/>
        <v>0.61833333333333329</v>
      </c>
    </row>
    <row r="12" spans="2:9" x14ac:dyDescent="0.25">
      <c r="B12">
        <v>2014</v>
      </c>
      <c r="C12">
        <v>11</v>
      </c>
      <c r="D12" t="str">
        <f t="shared" si="1"/>
        <v>2014-11</v>
      </c>
      <c r="E12" s="6">
        <v>1</v>
      </c>
      <c r="F12">
        <v>2464</v>
      </c>
      <c r="H12">
        <f t="shared" si="2"/>
        <v>0</v>
      </c>
      <c r="I12" s="10">
        <f t="shared" si="0"/>
        <v>0.71866666666666679</v>
      </c>
    </row>
    <row r="13" spans="2:9" x14ac:dyDescent="0.25">
      <c r="B13">
        <v>2014</v>
      </c>
      <c r="C13">
        <v>12</v>
      </c>
      <c r="D13" t="str">
        <f t="shared" si="1"/>
        <v>2014-12</v>
      </c>
      <c r="E13" s="6">
        <v>1</v>
      </c>
      <c r="F13">
        <v>2053</v>
      </c>
      <c r="H13">
        <f t="shared" si="2"/>
        <v>0</v>
      </c>
      <c r="I13" s="10">
        <f t="shared" si="0"/>
        <v>0.59879166666666672</v>
      </c>
    </row>
    <row r="14" spans="2:9" x14ac:dyDescent="0.25">
      <c r="B14">
        <v>2015</v>
      </c>
      <c r="C14">
        <v>1</v>
      </c>
      <c r="D14" t="str">
        <f t="shared" si="1"/>
        <v>2015-1</v>
      </c>
      <c r="E14" s="6">
        <v>1</v>
      </c>
      <c r="F14">
        <v>2307</v>
      </c>
      <c r="H14">
        <f t="shared" si="2"/>
        <v>0</v>
      </c>
      <c r="I14" s="10">
        <f t="shared" si="0"/>
        <v>0.672875</v>
      </c>
    </row>
    <row r="15" spans="2:9" x14ac:dyDescent="0.25">
      <c r="B15">
        <v>2015</v>
      </c>
      <c r="C15">
        <v>2</v>
      </c>
      <c r="D15" t="str">
        <f t="shared" si="1"/>
        <v>2015-2</v>
      </c>
      <c r="E15" s="6">
        <v>1</v>
      </c>
      <c r="F15">
        <v>2116</v>
      </c>
      <c r="H15">
        <f t="shared" si="2"/>
        <v>0</v>
      </c>
      <c r="I15" s="10">
        <f t="shared" si="0"/>
        <v>0.61716666666666675</v>
      </c>
    </row>
    <row r="16" spans="2:9" x14ac:dyDescent="0.25">
      <c r="B16">
        <v>2015</v>
      </c>
      <c r="C16">
        <v>3</v>
      </c>
      <c r="D16" t="str">
        <f t="shared" si="1"/>
        <v>2015-3</v>
      </c>
      <c r="E16" s="6">
        <v>1</v>
      </c>
      <c r="F16">
        <v>2652</v>
      </c>
      <c r="H16">
        <f t="shared" si="2"/>
        <v>0</v>
      </c>
      <c r="I16" s="10">
        <f t="shared" si="0"/>
        <v>0.77349999999999997</v>
      </c>
    </row>
    <row r="17" spans="2:19" x14ac:dyDescent="0.25">
      <c r="B17">
        <v>2015</v>
      </c>
      <c r="C17">
        <v>4</v>
      </c>
      <c r="D17" t="str">
        <f t="shared" si="1"/>
        <v>2015-4</v>
      </c>
      <c r="E17" s="6">
        <v>1</v>
      </c>
      <c r="F17">
        <v>2665</v>
      </c>
      <c r="H17">
        <f t="shared" si="2"/>
        <v>0</v>
      </c>
      <c r="I17" s="10">
        <f t="shared" si="0"/>
        <v>0.77729166666666671</v>
      </c>
    </row>
    <row r="18" spans="2:19" x14ac:dyDescent="0.25">
      <c r="B18">
        <v>2015</v>
      </c>
      <c r="C18">
        <v>5</v>
      </c>
      <c r="D18" t="str">
        <f t="shared" si="1"/>
        <v>2015-5</v>
      </c>
      <c r="E18" s="6">
        <v>1</v>
      </c>
      <c r="F18">
        <v>4268</v>
      </c>
      <c r="H18">
        <f t="shared" si="2"/>
        <v>0</v>
      </c>
      <c r="I18" s="10">
        <f t="shared" si="0"/>
        <v>1.2448333333333335</v>
      </c>
    </row>
    <row r="19" spans="2:19" x14ac:dyDescent="0.25">
      <c r="B19">
        <v>2015</v>
      </c>
      <c r="C19">
        <v>6</v>
      </c>
      <c r="D19" t="str">
        <f t="shared" si="1"/>
        <v>2015-6</v>
      </c>
      <c r="E19" s="6">
        <v>1</v>
      </c>
      <c r="F19">
        <v>7037</v>
      </c>
      <c r="H19">
        <f t="shared" si="2"/>
        <v>0</v>
      </c>
      <c r="I19" s="10">
        <f t="shared" si="0"/>
        <v>2.0524583333333335</v>
      </c>
    </row>
    <row r="20" spans="2:19" x14ac:dyDescent="0.25">
      <c r="B20">
        <v>2015</v>
      </c>
      <c r="C20">
        <v>7</v>
      </c>
      <c r="D20" t="str">
        <f t="shared" si="1"/>
        <v>2015-7</v>
      </c>
      <c r="E20" s="6">
        <v>1</v>
      </c>
      <c r="F20">
        <v>2320</v>
      </c>
      <c r="H20">
        <f t="shared" si="2"/>
        <v>0</v>
      </c>
      <c r="I20" s="10">
        <f t="shared" si="0"/>
        <v>0.67666666666666664</v>
      </c>
    </row>
    <row r="21" spans="2:19" x14ac:dyDescent="0.25">
      <c r="B21">
        <v>2015</v>
      </c>
      <c r="C21">
        <v>8</v>
      </c>
      <c r="D21" t="str">
        <f t="shared" si="1"/>
        <v>2015-8</v>
      </c>
      <c r="E21" s="6">
        <v>1</v>
      </c>
      <c r="F21">
        <v>11360</v>
      </c>
      <c r="H21">
        <f t="shared" si="2"/>
        <v>0</v>
      </c>
      <c r="I21" s="10">
        <f t="shared" si="0"/>
        <v>3.3133333333333335</v>
      </c>
    </row>
    <row r="22" spans="2:19" x14ac:dyDescent="0.25">
      <c r="B22">
        <v>2015</v>
      </c>
      <c r="C22">
        <v>9</v>
      </c>
      <c r="D22" t="str">
        <f t="shared" si="1"/>
        <v>2015-9</v>
      </c>
      <c r="E22" s="6">
        <v>1</v>
      </c>
      <c r="F22">
        <v>8686</v>
      </c>
      <c r="H22">
        <f t="shared" si="2"/>
        <v>0</v>
      </c>
      <c r="I22" s="10">
        <f t="shared" si="0"/>
        <v>2.5334166666666671</v>
      </c>
    </row>
    <row r="23" spans="2:19" x14ac:dyDescent="0.25">
      <c r="B23">
        <v>2015</v>
      </c>
      <c r="C23">
        <v>10</v>
      </c>
      <c r="D23" t="str">
        <f t="shared" si="1"/>
        <v>2015-10</v>
      </c>
      <c r="E23" s="6">
        <v>1</v>
      </c>
      <c r="F23">
        <v>5169</v>
      </c>
      <c r="H23">
        <f t="shared" si="2"/>
        <v>0</v>
      </c>
      <c r="I23" s="10">
        <f t="shared" si="0"/>
        <v>1.507625</v>
      </c>
      <c r="S23" s="9">
        <f>L32/(L33+L32)</f>
        <v>0.65797409474761237</v>
      </c>
    </row>
    <row r="24" spans="2:19" x14ac:dyDescent="0.25">
      <c r="B24">
        <v>2015</v>
      </c>
      <c r="C24">
        <v>11</v>
      </c>
      <c r="D24" t="str">
        <f t="shared" si="1"/>
        <v>2015-11</v>
      </c>
      <c r="E24" s="6">
        <v>1</v>
      </c>
      <c r="F24">
        <v>4742</v>
      </c>
      <c r="H24">
        <f t="shared" si="2"/>
        <v>0</v>
      </c>
      <c r="I24" s="10">
        <f t="shared" si="0"/>
        <v>1.3830833333333334</v>
      </c>
    </row>
    <row r="25" spans="2:19" x14ac:dyDescent="0.25">
      <c r="B25">
        <v>2015</v>
      </c>
      <c r="C25">
        <v>12</v>
      </c>
      <c r="D25" t="str">
        <f t="shared" si="1"/>
        <v>2015-12</v>
      </c>
      <c r="E25" s="6">
        <v>1</v>
      </c>
      <c r="F25">
        <v>3271</v>
      </c>
      <c r="H25">
        <f t="shared" si="2"/>
        <v>0</v>
      </c>
      <c r="I25" s="10">
        <f t="shared" si="0"/>
        <v>0.95404166666666668</v>
      </c>
    </row>
    <row r="26" spans="2:19" x14ac:dyDescent="0.25">
      <c r="B26">
        <v>2016</v>
      </c>
      <c r="C26">
        <v>1</v>
      </c>
      <c r="D26" t="str">
        <f t="shared" si="1"/>
        <v>2016-1</v>
      </c>
      <c r="E26" s="6">
        <v>1</v>
      </c>
      <c r="F26">
        <v>1719</v>
      </c>
      <c r="H26">
        <f t="shared" si="2"/>
        <v>0</v>
      </c>
      <c r="I26" s="10">
        <f t="shared" si="0"/>
        <v>0.50137500000000002</v>
      </c>
    </row>
    <row r="27" spans="2:19" x14ac:dyDescent="0.25">
      <c r="B27">
        <v>2016</v>
      </c>
      <c r="C27">
        <v>2</v>
      </c>
      <c r="D27" t="str">
        <f t="shared" si="1"/>
        <v>2016-2</v>
      </c>
      <c r="E27" s="6">
        <v>1</v>
      </c>
      <c r="F27">
        <v>2439</v>
      </c>
      <c r="H27">
        <f t="shared" si="2"/>
        <v>0</v>
      </c>
      <c r="I27" s="10">
        <f t="shared" si="0"/>
        <v>0.71137500000000009</v>
      </c>
    </row>
    <row r="28" spans="2:19" x14ac:dyDescent="0.25">
      <c r="B28">
        <v>2016</v>
      </c>
      <c r="C28">
        <v>3</v>
      </c>
      <c r="D28" t="str">
        <f t="shared" si="1"/>
        <v>2016-3</v>
      </c>
      <c r="E28" s="6">
        <v>1</v>
      </c>
      <c r="F28">
        <v>4216</v>
      </c>
      <c r="H28">
        <f t="shared" si="2"/>
        <v>0</v>
      </c>
      <c r="I28" s="10">
        <f t="shared" si="0"/>
        <v>1.2296666666666667</v>
      </c>
    </row>
    <row r="29" spans="2:19" x14ac:dyDescent="0.25">
      <c r="B29">
        <v>2016</v>
      </c>
      <c r="C29">
        <v>4</v>
      </c>
      <c r="D29" t="str">
        <f t="shared" si="1"/>
        <v>2016-4</v>
      </c>
      <c r="E29" s="6">
        <v>1</v>
      </c>
      <c r="F29">
        <v>1698</v>
      </c>
      <c r="H29">
        <f t="shared" si="2"/>
        <v>0</v>
      </c>
      <c r="I29" s="10">
        <f t="shared" si="0"/>
        <v>0.49525000000000002</v>
      </c>
    </row>
    <row r="30" spans="2:19" x14ac:dyDescent="0.25">
      <c r="B30">
        <v>2016</v>
      </c>
      <c r="C30">
        <v>5</v>
      </c>
      <c r="D30" t="str">
        <f t="shared" si="1"/>
        <v>2016-5</v>
      </c>
      <c r="E30" s="6">
        <v>1</v>
      </c>
      <c r="F30">
        <v>8035</v>
      </c>
      <c r="H30">
        <f t="shared" si="2"/>
        <v>0</v>
      </c>
      <c r="I30" s="10">
        <f t="shared" si="0"/>
        <v>2.3435416666666669</v>
      </c>
    </row>
    <row r="31" spans="2:19" x14ac:dyDescent="0.25">
      <c r="B31">
        <v>2016</v>
      </c>
      <c r="C31">
        <v>6</v>
      </c>
      <c r="D31" t="str">
        <f t="shared" si="1"/>
        <v>2016-6</v>
      </c>
      <c r="E31" s="6">
        <v>1</v>
      </c>
      <c r="F31">
        <v>4870</v>
      </c>
      <c r="H31">
        <f t="shared" si="2"/>
        <v>0</v>
      </c>
      <c r="I31" s="10">
        <f t="shared" si="0"/>
        <v>1.4204166666666667</v>
      </c>
    </row>
    <row r="32" spans="2:19" x14ac:dyDescent="0.25">
      <c r="B32">
        <v>2016</v>
      </c>
      <c r="C32">
        <v>7</v>
      </c>
      <c r="D32" t="str">
        <f t="shared" si="1"/>
        <v>2016-7</v>
      </c>
      <c r="E32" s="6">
        <v>1</v>
      </c>
      <c r="F32">
        <v>10887</v>
      </c>
      <c r="H32">
        <f t="shared" si="2"/>
        <v>0</v>
      </c>
      <c r="I32" s="10">
        <f t="shared" si="0"/>
        <v>3.1753750000000003</v>
      </c>
      <c r="K32" s="4" t="s">
        <v>9</v>
      </c>
      <c r="L32" s="11">
        <f>SUMIF($E$2:$E$94,"=1",$F$2:$F$94)</f>
        <v>4196668</v>
      </c>
      <c r="N32" s="3" t="s">
        <v>3</v>
      </c>
      <c r="O32" s="1" t="s">
        <v>4</v>
      </c>
    </row>
    <row r="33" spans="2:15" x14ac:dyDescent="0.25">
      <c r="B33">
        <v>2016</v>
      </c>
      <c r="C33">
        <v>8</v>
      </c>
      <c r="D33" t="str">
        <f t="shared" si="1"/>
        <v>2016-8</v>
      </c>
      <c r="E33" s="6">
        <v>1</v>
      </c>
      <c r="F33">
        <v>12238</v>
      </c>
      <c r="H33">
        <f t="shared" si="2"/>
        <v>0</v>
      </c>
      <c r="I33" s="10">
        <f t="shared" si="0"/>
        <v>3.5694166666666667</v>
      </c>
      <c r="K33" s="4" t="s">
        <v>8</v>
      </c>
      <c r="L33" s="11">
        <f>SUM(O33:O40)-L32</f>
        <v>2181498</v>
      </c>
      <c r="N33" s="3">
        <v>2014</v>
      </c>
      <c r="O33" s="1">
        <f>SUMIF($B$2:$B$94,"="&amp;N33,$F$2:$F$94)</f>
        <v>35992</v>
      </c>
    </row>
    <row r="34" spans="2:15" x14ac:dyDescent="0.25">
      <c r="B34">
        <v>2016</v>
      </c>
      <c r="C34">
        <v>9</v>
      </c>
      <c r="D34" t="str">
        <f t="shared" si="1"/>
        <v>2016-9</v>
      </c>
      <c r="E34" s="6">
        <v>1</v>
      </c>
      <c r="F34">
        <v>7580</v>
      </c>
      <c r="H34">
        <f t="shared" si="2"/>
        <v>0</v>
      </c>
      <c r="I34" s="10">
        <f t="shared" si="0"/>
        <v>2.2108333333333334</v>
      </c>
      <c r="N34" s="3">
        <v>2015</v>
      </c>
      <c r="O34" s="1">
        <f t="shared" ref="O34:O40" si="3">SUMIF($B$2:$B$94,"="&amp;N34,$F$2:$F$94)</f>
        <v>56593</v>
      </c>
    </row>
    <row r="35" spans="2:15" x14ac:dyDescent="0.25">
      <c r="B35">
        <v>2016</v>
      </c>
      <c r="C35">
        <v>10</v>
      </c>
      <c r="D35" t="str">
        <f t="shared" si="1"/>
        <v>2016-10</v>
      </c>
      <c r="E35" s="6">
        <v>1</v>
      </c>
      <c r="F35">
        <v>6879</v>
      </c>
      <c r="H35">
        <f t="shared" si="2"/>
        <v>0</v>
      </c>
      <c r="I35" s="10">
        <f t="shared" si="0"/>
        <v>2.0063750000000002</v>
      </c>
      <c r="N35" s="3">
        <v>2016</v>
      </c>
      <c r="O35" s="1">
        <f t="shared" si="3"/>
        <v>76220</v>
      </c>
    </row>
    <row r="36" spans="2:15" x14ac:dyDescent="0.25">
      <c r="B36">
        <v>2016</v>
      </c>
      <c r="C36">
        <v>11</v>
      </c>
      <c r="D36" t="str">
        <f t="shared" si="1"/>
        <v>2016-11</v>
      </c>
      <c r="E36" s="6">
        <v>1</v>
      </c>
      <c r="F36">
        <v>7822</v>
      </c>
      <c r="H36">
        <f t="shared" si="2"/>
        <v>0</v>
      </c>
      <c r="I36" s="10">
        <f t="shared" si="0"/>
        <v>2.2814166666666669</v>
      </c>
      <c r="M36" s="7" t="s">
        <v>12</v>
      </c>
      <c r="N36" s="3">
        <v>2017</v>
      </c>
      <c r="O36" s="1">
        <f t="shared" si="3"/>
        <v>223665</v>
      </c>
    </row>
    <row r="37" spans="2:15" x14ac:dyDescent="0.25">
      <c r="B37">
        <v>2016</v>
      </c>
      <c r="C37">
        <v>12</v>
      </c>
      <c r="D37" t="str">
        <f t="shared" si="1"/>
        <v>2016-12</v>
      </c>
      <c r="E37" s="6">
        <v>1</v>
      </c>
      <c r="F37">
        <v>7837</v>
      </c>
      <c r="H37">
        <f t="shared" si="2"/>
        <v>0</v>
      </c>
      <c r="I37" s="10">
        <f t="shared" si="0"/>
        <v>2.2857916666666669</v>
      </c>
      <c r="K37" s="4" t="s">
        <v>10</v>
      </c>
      <c r="L37" s="2">
        <f>SUMIF($E$2:$E$103,"=1",$I$2:$I$103)</f>
        <v>1224.0281666666665</v>
      </c>
      <c r="M37" s="8">
        <f>L37/24</f>
        <v>51.001173611111106</v>
      </c>
      <c r="N37" s="3">
        <v>2018</v>
      </c>
      <c r="O37" s="1">
        <f t="shared" si="3"/>
        <v>1461166</v>
      </c>
    </row>
    <row r="38" spans="2:15" x14ac:dyDescent="0.25">
      <c r="B38">
        <v>2017</v>
      </c>
      <c r="C38">
        <v>1</v>
      </c>
      <c r="D38" t="str">
        <f t="shared" si="1"/>
        <v>2017-1</v>
      </c>
      <c r="E38" s="6">
        <v>1</v>
      </c>
      <c r="F38">
        <v>32818</v>
      </c>
      <c r="H38">
        <f t="shared" si="2"/>
        <v>0</v>
      </c>
      <c r="I38" s="10">
        <f t="shared" si="0"/>
        <v>9.5719166666666666</v>
      </c>
      <c r="K38" s="4" t="s">
        <v>11</v>
      </c>
      <c r="L38" s="2">
        <f>SUM(I2:I103)-L37</f>
        <v>1293.3550000000009</v>
      </c>
      <c r="M38" s="8">
        <f>L38/24</f>
        <v>53.889791666666703</v>
      </c>
      <c r="N38" s="3">
        <v>2019</v>
      </c>
      <c r="O38" s="1">
        <f t="shared" si="3"/>
        <v>1848111</v>
      </c>
    </row>
    <row r="39" spans="2:15" x14ac:dyDescent="0.25">
      <c r="B39">
        <v>2017</v>
      </c>
      <c r="C39">
        <v>2</v>
      </c>
      <c r="D39" t="str">
        <f t="shared" si="1"/>
        <v>2017-2</v>
      </c>
      <c r="E39" s="6">
        <v>1</v>
      </c>
      <c r="F39">
        <v>21330</v>
      </c>
      <c r="H39">
        <f t="shared" si="2"/>
        <v>0</v>
      </c>
      <c r="I39" s="10">
        <f t="shared" si="0"/>
        <v>6.2212500000000004</v>
      </c>
      <c r="L39" s="2">
        <f>SUM(L37:L38)</f>
        <v>2517.3831666666674</v>
      </c>
      <c r="M39" s="12">
        <f>SUM(M37:M38)</f>
        <v>104.89096527777781</v>
      </c>
      <c r="N39" s="3">
        <v>2020</v>
      </c>
      <c r="O39" s="1">
        <f t="shared" si="3"/>
        <v>1480411</v>
      </c>
    </row>
    <row r="40" spans="2:15" x14ac:dyDescent="0.25">
      <c r="B40">
        <v>2017</v>
      </c>
      <c r="C40">
        <v>3</v>
      </c>
      <c r="D40" t="str">
        <f t="shared" si="1"/>
        <v>2017-3</v>
      </c>
      <c r="E40" s="6">
        <v>1</v>
      </c>
      <c r="F40">
        <v>15931</v>
      </c>
      <c r="H40">
        <f t="shared" si="2"/>
        <v>0</v>
      </c>
      <c r="I40" s="10">
        <f t="shared" si="0"/>
        <v>4.6465416666666668</v>
      </c>
      <c r="N40" s="3">
        <v>2021</v>
      </c>
      <c r="O40" s="1">
        <f t="shared" si="3"/>
        <v>1196008</v>
      </c>
    </row>
    <row r="41" spans="2:15" x14ac:dyDescent="0.25">
      <c r="B41">
        <v>2017</v>
      </c>
      <c r="C41">
        <v>4</v>
      </c>
      <c r="D41" t="str">
        <f t="shared" si="1"/>
        <v>2017-4</v>
      </c>
      <c r="E41" s="6">
        <v>1</v>
      </c>
      <c r="F41">
        <v>9042</v>
      </c>
      <c r="H41">
        <f t="shared" si="2"/>
        <v>0</v>
      </c>
      <c r="I41" s="10">
        <f t="shared" si="0"/>
        <v>2.6372500000000003</v>
      </c>
    </row>
    <row r="42" spans="2:15" x14ac:dyDescent="0.25">
      <c r="B42">
        <v>2017</v>
      </c>
      <c r="C42">
        <v>5</v>
      </c>
      <c r="D42" t="str">
        <f t="shared" si="1"/>
        <v>2017-5</v>
      </c>
      <c r="E42" s="6">
        <v>1</v>
      </c>
      <c r="F42">
        <v>13323</v>
      </c>
      <c r="H42">
        <f t="shared" si="2"/>
        <v>0</v>
      </c>
      <c r="I42" s="10">
        <f t="shared" si="0"/>
        <v>3.8858750000000004</v>
      </c>
    </row>
    <row r="43" spans="2:15" x14ac:dyDescent="0.25">
      <c r="B43">
        <v>2017</v>
      </c>
      <c r="C43">
        <v>6</v>
      </c>
      <c r="D43" t="str">
        <f t="shared" si="1"/>
        <v>2017-6</v>
      </c>
      <c r="E43" s="6">
        <v>1</v>
      </c>
      <c r="F43">
        <v>4688</v>
      </c>
      <c r="H43">
        <f t="shared" si="2"/>
        <v>0</v>
      </c>
      <c r="I43" s="10">
        <f t="shared" si="0"/>
        <v>1.3673333333333335</v>
      </c>
    </row>
    <row r="44" spans="2:15" x14ac:dyDescent="0.25">
      <c r="B44">
        <v>2017</v>
      </c>
      <c r="C44">
        <v>7</v>
      </c>
      <c r="D44" t="str">
        <f t="shared" si="1"/>
        <v>2017-7</v>
      </c>
      <c r="E44" s="6">
        <v>1</v>
      </c>
      <c r="F44">
        <v>28995</v>
      </c>
      <c r="H44">
        <f t="shared" si="2"/>
        <v>0</v>
      </c>
      <c r="I44" s="10">
        <f t="shared" si="0"/>
        <v>8.4568750000000001</v>
      </c>
    </row>
    <row r="45" spans="2:15" x14ac:dyDescent="0.25">
      <c r="B45">
        <v>2017</v>
      </c>
      <c r="C45">
        <v>8</v>
      </c>
      <c r="D45" t="str">
        <f t="shared" si="1"/>
        <v>2017-8</v>
      </c>
      <c r="E45" s="6">
        <v>1</v>
      </c>
      <c r="F45">
        <v>33392</v>
      </c>
      <c r="H45">
        <f t="shared" si="2"/>
        <v>0</v>
      </c>
      <c r="I45" s="10">
        <f t="shared" si="0"/>
        <v>9.7393333333333327</v>
      </c>
    </row>
    <row r="46" spans="2:15" x14ac:dyDescent="0.25">
      <c r="B46">
        <v>2017</v>
      </c>
      <c r="C46">
        <v>9</v>
      </c>
      <c r="D46" t="str">
        <f t="shared" si="1"/>
        <v>2017-9</v>
      </c>
      <c r="E46" s="6">
        <v>1</v>
      </c>
      <c r="F46">
        <v>16640</v>
      </c>
      <c r="H46">
        <f t="shared" si="2"/>
        <v>0</v>
      </c>
      <c r="I46" s="10">
        <f t="shared" si="0"/>
        <v>4.8533333333333335</v>
      </c>
    </row>
    <row r="47" spans="2:15" x14ac:dyDescent="0.25">
      <c r="B47">
        <v>2017</v>
      </c>
      <c r="C47">
        <v>10</v>
      </c>
      <c r="D47" t="str">
        <f t="shared" si="1"/>
        <v>2017-10</v>
      </c>
      <c r="E47" s="6">
        <v>1</v>
      </c>
      <c r="F47">
        <v>11952</v>
      </c>
      <c r="H47">
        <f t="shared" si="2"/>
        <v>0</v>
      </c>
      <c r="I47" s="10">
        <f t="shared" si="0"/>
        <v>3.4860000000000002</v>
      </c>
    </row>
    <row r="48" spans="2:15" x14ac:dyDescent="0.25">
      <c r="B48">
        <v>2017</v>
      </c>
      <c r="C48">
        <v>11</v>
      </c>
      <c r="D48" t="str">
        <f t="shared" si="1"/>
        <v>2017-11</v>
      </c>
      <c r="E48" s="6">
        <v>1</v>
      </c>
      <c r="F48">
        <v>18526</v>
      </c>
      <c r="H48">
        <f t="shared" si="2"/>
        <v>0</v>
      </c>
      <c r="I48" s="10">
        <f t="shared" si="0"/>
        <v>5.4034166666666668</v>
      </c>
    </row>
    <row r="49" spans="2:9" x14ac:dyDescent="0.25">
      <c r="B49">
        <v>2017</v>
      </c>
      <c r="C49">
        <v>12</v>
      </c>
      <c r="D49" t="str">
        <f t="shared" si="1"/>
        <v>2017-12</v>
      </c>
      <c r="E49" s="6">
        <v>1</v>
      </c>
      <c r="F49">
        <v>17028</v>
      </c>
      <c r="H49">
        <f t="shared" si="2"/>
        <v>0</v>
      </c>
      <c r="I49" s="10">
        <f t="shared" si="0"/>
        <v>4.9665000000000008</v>
      </c>
    </row>
    <row r="50" spans="2:9" x14ac:dyDescent="0.25">
      <c r="B50">
        <v>2018</v>
      </c>
      <c r="C50">
        <v>1</v>
      </c>
      <c r="D50" t="str">
        <f t="shared" si="1"/>
        <v>2018-1</v>
      </c>
      <c r="E50" s="6">
        <v>1</v>
      </c>
      <c r="F50">
        <v>50505</v>
      </c>
      <c r="H50">
        <f t="shared" si="2"/>
        <v>0</v>
      </c>
      <c r="I50" s="10">
        <f t="shared" si="0"/>
        <v>14.730625</v>
      </c>
    </row>
    <row r="51" spans="2:9" x14ac:dyDescent="0.25">
      <c r="B51">
        <v>2018</v>
      </c>
      <c r="C51">
        <v>2</v>
      </c>
      <c r="D51" t="str">
        <f t="shared" si="1"/>
        <v>2018-2</v>
      </c>
      <c r="E51" s="6">
        <v>1</v>
      </c>
      <c r="F51">
        <v>98326</v>
      </c>
      <c r="H51">
        <f t="shared" si="2"/>
        <v>0</v>
      </c>
      <c r="I51" s="10">
        <f t="shared" si="0"/>
        <v>28.678416666666667</v>
      </c>
    </row>
    <row r="52" spans="2:9" x14ac:dyDescent="0.25">
      <c r="B52">
        <v>2018</v>
      </c>
      <c r="C52">
        <v>3</v>
      </c>
      <c r="D52" t="str">
        <f t="shared" si="1"/>
        <v>2018-3</v>
      </c>
      <c r="E52" s="6">
        <v>1</v>
      </c>
      <c r="F52">
        <v>102995</v>
      </c>
      <c r="H52">
        <f t="shared" si="2"/>
        <v>0</v>
      </c>
      <c r="I52" s="10">
        <f t="shared" si="0"/>
        <v>30.040208333333332</v>
      </c>
    </row>
    <row r="53" spans="2:9" x14ac:dyDescent="0.25">
      <c r="B53">
        <v>2018</v>
      </c>
      <c r="C53">
        <v>4</v>
      </c>
      <c r="D53" t="str">
        <f t="shared" si="1"/>
        <v>2018-4</v>
      </c>
      <c r="E53" s="6">
        <v>1</v>
      </c>
      <c r="F53">
        <v>61413</v>
      </c>
      <c r="H53">
        <f t="shared" si="2"/>
        <v>0</v>
      </c>
      <c r="I53" s="10">
        <f t="shared" si="0"/>
        <v>17.912125</v>
      </c>
    </row>
    <row r="54" spans="2:9" x14ac:dyDescent="0.25">
      <c r="B54">
        <v>2018</v>
      </c>
      <c r="C54">
        <v>5</v>
      </c>
      <c r="D54" t="str">
        <f t="shared" si="1"/>
        <v>2018-5</v>
      </c>
      <c r="E54" s="6">
        <v>1</v>
      </c>
      <c r="F54">
        <v>52044</v>
      </c>
      <c r="H54">
        <f t="shared" si="2"/>
        <v>0</v>
      </c>
      <c r="I54" s="10">
        <f t="shared" si="0"/>
        <v>15.179500000000001</v>
      </c>
    </row>
    <row r="55" spans="2:9" x14ac:dyDescent="0.25">
      <c r="B55">
        <v>2018</v>
      </c>
      <c r="C55">
        <v>6</v>
      </c>
      <c r="D55" t="str">
        <f t="shared" si="1"/>
        <v>2018-6</v>
      </c>
      <c r="E55" s="6">
        <v>1</v>
      </c>
      <c r="F55">
        <v>60618</v>
      </c>
      <c r="H55">
        <f t="shared" si="2"/>
        <v>0</v>
      </c>
      <c r="I55" s="10">
        <f t="shared" si="0"/>
        <v>17.680250000000001</v>
      </c>
    </row>
    <row r="56" spans="2:9" x14ac:dyDescent="0.25">
      <c r="B56">
        <v>2018</v>
      </c>
      <c r="C56">
        <v>7</v>
      </c>
      <c r="D56" t="str">
        <f t="shared" si="1"/>
        <v>2018-7</v>
      </c>
      <c r="E56" s="6">
        <v>1</v>
      </c>
      <c r="F56">
        <v>42128</v>
      </c>
      <c r="H56">
        <f t="shared" si="2"/>
        <v>0</v>
      </c>
      <c r="I56" s="10">
        <f t="shared" si="0"/>
        <v>12.287333333333335</v>
      </c>
    </row>
    <row r="57" spans="2:9" x14ac:dyDescent="0.25">
      <c r="B57">
        <v>2018</v>
      </c>
      <c r="C57">
        <v>8</v>
      </c>
      <c r="D57" t="str">
        <f t="shared" si="1"/>
        <v>2018-8</v>
      </c>
      <c r="E57" s="6">
        <v>1</v>
      </c>
      <c r="F57">
        <v>247457</v>
      </c>
      <c r="H57">
        <f t="shared" si="2"/>
        <v>0</v>
      </c>
      <c r="I57" s="10">
        <f t="shared" si="0"/>
        <v>72.174958333333336</v>
      </c>
    </row>
    <row r="58" spans="2:9" x14ac:dyDescent="0.25">
      <c r="B58">
        <v>2018</v>
      </c>
      <c r="C58">
        <v>9</v>
      </c>
      <c r="D58" t="str">
        <f t="shared" si="1"/>
        <v>2018-9</v>
      </c>
      <c r="E58" s="6">
        <v>1</v>
      </c>
      <c r="F58">
        <v>250337</v>
      </c>
      <c r="H58">
        <f t="shared" si="2"/>
        <v>0</v>
      </c>
      <c r="I58" s="10">
        <f t="shared" si="0"/>
        <v>73.01495833333334</v>
      </c>
    </row>
    <row r="59" spans="2:9" x14ac:dyDescent="0.25">
      <c r="B59">
        <v>2018</v>
      </c>
      <c r="C59">
        <v>10</v>
      </c>
      <c r="D59" t="str">
        <f t="shared" si="1"/>
        <v>2018-10</v>
      </c>
      <c r="E59" s="6">
        <v>1</v>
      </c>
      <c r="F59">
        <v>231818</v>
      </c>
      <c r="H59">
        <f t="shared" si="2"/>
        <v>0</v>
      </c>
      <c r="I59" s="10">
        <f t="shared" si="0"/>
        <v>67.613583333333338</v>
      </c>
    </row>
    <row r="60" spans="2:9" x14ac:dyDescent="0.25">
      <c r="B60">
        <v>2018</v>
      </c>
      <c r="C60">
        <v>11</v>
      </c>
      <c r="D60" t="str">
        <f t="shared" si="1"/>
        <v>2018-11</v>
      </c>
      <c r="E60" s="6">
        <v>1</v>
      </c>
      <c r="F60">
        <v>158958</v>
      </c>
      <c r="H60">
        <f t="shared" si="2"/>
        <v>0</v>
      </c>
      <c r="I60" s="10">
        <f t="shared" si="0"/>
        <v>46.362749999999998</v>
      </c>
    </row>
    <row r="61" spans="2:9" x14ac:dyDescent="0.25">
      <c r="B61">
        <v>2018</v>
      </c>
      <c r="C61">
        <v>12</v>
      </c>
      <c r="D61" t="str">
        <f t="shared" si="1"/>
        <v>2018-12</v>
      </c>
      <c r="E61" s="6">
        <v>1</v>
      </c>
      <c r="F61">
        <v>104567</v>
      </c>
      <c r="H61">
        <f t="shared" si="2"/>
        <v>0</v>
      </c>
      <c r="I61" s="10">
        <f t="shared" si="0"/>
        <v>30.498708333333337</v>
      </c>
    </row>
    <row r="62" spans="2:9" x14ac:dyDescent="0.25">
      <c r="B62">
        <v>2019</v>
      </c>
      <c r="C62">
        <v>1</v>
      </c>
      <c r="D62" t="str">
        <f t="shared" si="1"/>
        <v>2019-1</v>
      </c>
      <c r="E62" s="6">
        <v>1</v>
      </c>
      <c r="F62">
        <v>159155</v>
      </c>
      <c r="H62">
        <f t="shared" si="2"/>
        <v>0</v>
      </c>
      <c r="I62" s="10">
        <f t="shared" si="0"/>
        <v>46.420208333333335</v>
      </c>
    </row>
    <row r="63" spans="2:9" x14ac:dyDescent="0.25">
      <c r="B63">
        <v>2019</v>
      </c>
      <c r="C63">
        <v>2</v>
      </c>
      <c r="D63" t="str">
        <f t="shared" si="1"/>
        <v>2019-2</v>
      </c>
      <c r="E63" s="6">
        <v>1</v>
      </c>
      <c r="F63">
        <v>225922</v>
      </c>
      <c r="H63">
        <f t="shared" si="2"/>
        <v>0</v>
      </c>
      <c r="I63" s="10">
        <f t="shared" si="0"/>
        <v>65.893916666666669</v>
      </c>
    </row>
    <row r="64" spans="2:9" x14ac:dyDescent="0.25">
      <c r="B64">
        <v>2019</v>
      </c>
      <c r="C64">
        <v>3</v>
      </c>
      <c r="D64" t="str">
        <f t="shared" si="1"/>
        <v>2019-3</v>
      </c>
      <c r="E64" s="6">
        <v>1</v>
      </c>
      <c r="F64">
        <v>185215</v>
      </c>
      <c r="H64">
        <f t="shared" si="2"/>
        <v>0</v>
      </c>
      <c r="I64" s="10">
        <f t="shared" si="0"/>
        <v>54.021041666666669</v>
      </c>
    </row>
    <row r="65" spans="2:9" x14ac:dyDescent="0.25">
      <c r="B65">
        <v>2019</v>
      </c>
      <c r="C65">
        <v>4</v>
      </c>
      <c r="D65" t="str">
        <f t="shared" si="1"/>
        <v>2019-4</v>
      </c>
      <c r="E65" s="6">
        <v>1</v>
      </c>
      <c r="F65">
        <v>137541</v>
      </c>
      <c r="H65">
        <f t="shared" si="2"/>
        <v>0</v>
      </c>
      <c r="I65" s="10">
        <f t="shared" si="0"/>
        <v>40.116125000000004</v>
      </c>
    </row>
    <row r="66" spans="2:9" x14ac:dyDescent="0.25">
      <c r="B66">
        <v>2019</v>
      </c>
      <c r="C66">
        <v>5</v>
      </c>
      <c r="D66" t="str">
        <f t="shared" si="1"/>
        <v>2019-5</v>
      </c>
      <c r="E66" s="6">
        <v>1</v>
      </c>
      <c r="F66">
        <v>114558</v>
      </c>
      <c r="H66">
        <f t="shared" si="2"/>
        <v>0</v>
      </c>
      <c r="I66" s="10">
        <f t="shared" si="0"/>
        <v>33.412750000000003</v>
      </c>
    </row>
    <row r="67" spans="2:9" x14ac:dyDescent="0.25">
      <c r="B67">
        <v>2019</v>
      </c>
      <c r="C67">
        <v>6</v>
      </c>
      <c r="D67" t="str">
        <f t="shared" ref="D67:D103" si="4">B67&amp;"-"&amp;C67</f>
        <v>2019-6</v>
      </c>
      <c r="E67" s="6">
        <v>1</v>
      </c>
      <c r="F67">
        <v>221649</v>
      </c>
      <c r="H67">
        <f t="shared" si="2"/>
        <v>0</v>
      </c>
      <c r="I67" s="10">
        <f t="shared" ref="I67:I103" si="5">(F67*1.05)/(60*60)</f>
        <v>64.647625000000005</v>
      </c>
    </row>
    <row r="68" spans="2:9" x14ac:dyDescent="0.25">
      <c r="B68">
        <v>2019</v>
      </c>
      <c r="C68">
        <v>7</v>
      </c>
      <c r="D68" t="str">
        <f t="shared" si="4"/>
        <v>2019-7</v>
      </c>
      <c r="E68" s="6">
        <v>1</v>
      </c>
      <c r="F68">
        <v>132049</v>
      </c>
      <c r="H68">
        <f t="shared" si="2"/>
        <v>0</v>
      </c>
      <c r="I68" s="10">
        <f t="shared" si="5"/>
        <v>38.514291666666672</v>
      </c>
    </row>
    <row r="69" spans="2:9" x14ac:dyDescent="0.25">
      <c r="B69">
        <v>2019</v>
      </c>
      <c r="C69">
        <v>8</v>
      </c>
      <c r="D69" t="str">
        <f t="shared" si="4"/>
        <v>2019-8</v>
      </c>
      <c r="E69" s="6">
        <v>1</v>
      </c>
      <c r="F69">
        <v>146924</v>
      </c>
      <c r="H69">
        <f t="shared" si="2"/>
        <v>0</v>
      </c>
      <c r="I69" s="10">
        <f t="shared" si="5"/>
        <v>42.852833333333336</v>
      </c>
    </row>
    <row r="70" spans="2:9" x14ac:dyDescent="0.25">
      <c r="B70">
        <v>2019</v>
      </c>
      <c r="C70">
        <v>9</v>
      </c>
      <c r="D70" t="str">
        <f t="shared" si="4"/>
        <v>2019-9</v>
      </c>
      <c r="E70" s="6">
        <v>1</v>
      </c>
      <c r="F70">
        <v>142190</v>
      </c>
      <c r="H70">
        <f t="shared" si="2"/>
        <v>0</v>
      </c>
      <c r="I70" s="10">
        <f t="shared" si="5"/>
        <v>41.47208333333333</v>
      </c>
    </row>
    <row r="71" spans="2:9" x14ac:dyDescent="0.25">
      <c r="B71">
        <v>2019</v>
      </c>
      <c r="C71">
        <v>10</v>
      </c>
      <c r="D71" t="str">
        <f t="shared" si="4"/>
        <v>2019-10</v>
      </c>
      <c r="E71" s="6">
        <v>1</v>
      </c>
      <c r="F71">
        <v>144210</v>
      </c>
      <c r="H71">
        <f t="shared" ref="H71:H94" si="6">G71/F71</f>
        <v>0</v>
      </c>
      <c r="I71" s="10">
        <f t="shared" si="5"/>
        <v>42.061250000000001</v>
      </c>
    </row>
    <row r="72" spans="2:9" x14ac:dyDescent="0.25">
      <c r="B72">
        <v>2019</v>
      </c>
      <c r="C72">
        <v>11</v>
      </c>
      <c r="D72" t="str">
        <f t="shared" si="4"/>
        <v>2019-11</v>
      </c>
      <c r="E72" s="6">
        <v>1</v>
      </c>
      <c r="F72">
        <v>145045</v>
      </c>
      <c r="H72">
        <f t="shared" si="6"/>
        <v>0</v>
      </c>
      <c r="I72" s="10">
        <f t="shared" si="5"/>
        <v>42.304791666666667</v>
      </c>
    </row>
    <row r="73" spans="2:9" x14ac:dyDescent="0.25">
      <c r="B73">
        <v>2019</v>
      </c>
      <c r="C73">
        <v>12</v>
      </c>
      <c r="D73" t="str">
        <f t="shared" si="4"/>
        <v>2019-12</v>
      </c>
      <c r="E73" s="6">
        <v>1</v>
      </c>
      <c r="F73">
        <v>93653</v>
      </c>
      <c r="H73">
        <f t="shared" si="6"/>
        <v>0</v>
      </c>
      <c r="I73" s="10">
        <f t="shared" si="5"/>
        <v>27.315458333333336</v>
      </c>
    </row>
    <row r="74" spans="2:9" x14ac:dyDescent="0.25">
      <c r="B74">
        <v>2020</v>
      </c>
      <c r="C74">
        <v>1</v>
      </c>
      <c r="D74" t="str">
        <f t="shared" si="4"/>
        <v>2020-1</v>
      </c>
      <c r="E74" s="6">
        <v>1</v>
      </c>
      <c r="F74">
        <v>114784</v>
      </c>
      <c r="H74">
        <f t="shared" si="6"/>
        <v>0</v>
      </c>
      <c r="I74" s="10">
        <f t="shared" si="5"/>
        <v>33.478666666666669</v>
      </c>
    </row>
    <row r="75" spans="2:9" x14ac:dyDescent="0.25">
      <c r="B75">
        <v>2020</v>
      </c>
      <c r="C75">
        <v>2</v>
      </c>
      <c r="D75" t="str">
        <f t="shared" si="4"/>
        <v>2020-2</v>
      </c>
      <c r="E75" s="6">
        <v>1</v>
      </c>
      <c r="F75">
        <v>94712</v>
      </c>
      <c r="H75">
        <f t="shared" si="6"/>
        <v>0</v>
      </c>
      <c r="I75" s="10">
        <f t="shared" si="5"/>
        <v>27.624333333333336</v>
      </c>
    </row>
    <row r="76" spans="2:9" x14ac:dyDescent="0.25">
      <c r="B76">
        <v>2020</v>
      </c>
      <c r="C76">
        <v>3</v>
      </c>
      <c r="D76" t="str">
        <f t="shared" si="4"/>
        <v>2020-3</v>
      </c>
      <c r="E76" s="6">
        <v>1</v>
      </c>
      <c r="F76">
        <v>85589</v>
      </c>
      <c r="H76">
        <f t="shared" si="6"/>
        <v>0</v>
      </c>
      <c r="I76" s="10">
        <f t="shared" si="5"/>
        <v>24.963458333333332</v>
      </c>
    </row>
    <row r="77" spans="2:9" x14ac:dyDescent="0.25">
      <c r="B77">
        <v>2020</v>
      </c>
      <c r="C77">
        <v>4</v>
      </c>
      <c r="D77" t="str">
        <f t="shared" si="4"/>
        <v>2020-4</v>
      </c>
      <c r="E77" s="6">
        <v>1</v>
      </c>
      <c r="F77">
        <v>199836</v>
      </c>
      <c r="H77">
        <f t="shared" si="6"/>
        <v>0</v>
      </c>
      <c r="I77" s="10">
        <f t="shared" si="5"/>
        <v>58.285500000000006</v>
      </c>
    </row>
    <row r="78" spans="2:9" x14ac:dyDescent="0.25">
      <c r="B78">
        <v>2020</v>
      </c>
      <c r="C78">
        <v>5</v>
      </c>
      <c r="D78" t="str">
        <f t="shared" si="4"/>
        <v>2020-5</v>
      </c>
      <c r="E78" s="6">
        <v>0</v>
      </c>
      <c r="F78">
        <v>182132</v>
      </c>
      <c r="H78">
        <f t="shared" si="6"/>
        <v>0</v>
      </c>
      <c r="I78" s="10">
        <f t="shared" si="5"/>
        <v>53.121833333333335</v>
      </c>
    </row>
    <row r="79" spans="2:9" x14ac:dyDescent="0.25">
      <c r="B79">
        <v>2020</v>
      </c>
      <c r="C79">
        <v>6</v>
      </c>
      <c r="D79" t="str">
        <f t="shared" si="4"/>
        <v>2020-6</v>
      </c>
      <c r="E79" s="6">
        <v>0</v>
      </c>
      <c r="F79">
        <v>151149</v>
      </c>
      <c r="H79">
        <f t="shared" si="6"/>
        <v>0</v>
      </c>
      <c r="I79" s="10">
        <f t="shared" si="5"/>
        <v>44.085125000000005</v>
      </c>
    </row>
    <row r="80" spans="2:9" x14ac:dyDescent="0.25">
      <c r="B80">
        <v>2020</v>
      </c>
      <c r="C80">
        <v>7</v>
      </c>
      <c r="D80" t="str">
        <f t="shared" si="4"/>
        <v>2020-7</v>
      </c>
      <c r="E80" s="6">
        <v>0</v>
      </c>
      <c r="F80">
        <v>115638</v>
      </c>
      <c r="H80">
        <f t="shared" si="6"/>
        <v>0</v>
      </c>
      <c r="I80" s="10">
        <f t="shared" si="5"/>
        <v>33.72775</v>
      </c>
    </row>
    <row r="81" spans="2:9" x14ac:dyDescent="0.25">
      <c r="B81">
        <v>2020</v>
      </c>
      <c r="C81">
        <v>8</v>
      </c>
      <c r="D81" t="str">
        <f t="shared" si="4"/>
        <v>2020-8</v>
      </c>
      <c r="E81" s="6">
        <v>0</v>
      </c>
      <c r="F81">
        <v>89420</v>
      </c>
      <c r="H81">
        <f t="shared" si="6"/>
        <v>0</v>
      </c>
      <c r="I81" s="10">
        <f t="shared" si="5"/>
        <v>26.080833333333334</v>
      </c>
    </row>
    <row r="82" spans="2:9" x14ac:dyDescent="0.25">
      <c r="B82">
        <v>2020</v>
      </c>
      <c r="C82">
        <v>9</v>
      </c>
      <c r="D82" t="str">
        <f t="shared" si="4"/>
        <v>2020-9</v>
      </c>
      <c r="E82" s="6">
        <v>0</v>
      </c>
      <c r="F82">
        <v>86257</v>
      </c>
      <c r="H82">
        <f t="shared" si="6"/>
        <v>0</v>
      </c>
      <c r="I82" s="10">
        <f t="shared" si="5"/>
        <v>25.158291666666667</v>
      </c>
    </row>
    <row r="83" spans="2:9" x14ac:dyDescent="0.25">
      <c r="B83">
        <v>2020</v>
      </c>
      <c r="C83">
        <v>10</v>
      </c>
      <c r="D83" t="str">
        <f t="shared" si="4"/>
        <v>2020-10</v>
      </c>
      <c r="E83" s="6">
        <v>0</v>
      </c>
      <c r="F83">
        <v>111534</v>
      </c>
      <c r="H83">
        <f t="shared" si="6"/>
        <v>0</v>
      </c>
      <c r="I83" s="10">
        <f t="shared" si="5"/>
        <v>32.530750000000005</v>
      </c>
    </row>
    <row r="84" spans="2:9" x14ac:dyDescent="0.25">
      <c r="B84">
        <v>2020</v>
      </c>
      <c r="C84">
        <v>11</v>
      </c>
      <c r="D84" t="str">
        <f t="shared" si="4"/>
        <v>2020-11</v>
      </c>
      <c r="E84" s="6">
        <v>0</v>
      </c>
      <c r="F84">
        <v>108148</v>
      </c>
      <c r="H84">
        <f t="shared" si="6"/>
        <v>0</v>
      </c>
      <c r="I84" s="10">
        <f t="shared" si="5"/>
        <v>31.543166666666668</v>
      </c>
    </row>
    <row r="85" spans="2:9" x14ac:dyDescent="0.25">
      <c r="B85">
        <v>2020</v>
      </c>
      <c r="C85">
        <v>12</v>
      </c>
      <c r="D85" t="str">
        <f t="shared" si="4"/>
        <v>2020-12</v>
      </c>
      <c r="E85" s="6">
        <v>0</v>
      </c>
      <c r="F85">
        <v>141212</v>
      </c>
      <c r="H85">
        <f t="shared" si="6"/>
        <v>0</v>
      </c>
      <c r="I85" s="10">
        <f t="shared" si="5"/>
        <v>41.186833333333333</v>
      </c>
    </row>
    <row r="86" spans="2:9" x14ac:dyDescent="0.25">
      <c r="B86">
        <v>2021</v>
      </c>
      <c r="C86">
        <v>1</v>
      </c>
      <c r="D86" t="str">
        <f t="shared" si="4"/>
        <v>2021-1</v>
      </c>
      <c r="E86" s="6">
        <v>0</v>
      </c>
      <c r="F86">
        <v>137100</v>
      </c>
      <c r="H86">
        <f t="shared" si="6"/>
        <v>0</v>
      </c>
      <c r="I86" s="10">
        <f t="shared" si="5"/>
        <v>39.987499999999997</v>
      </c>
    </row>
    <row r="87" spans="2:9" x14ac:dyDescent="0.25">
      <c r="B87">
        <v>2021</v>
      </c>
      <c r="C87">
        <v>2</v>
      </c>
      <c r="D87" t="str">
        <f t="shared" si="4"/>
        <v>2021-2</v>
      </c>
      <c r="E87" s="6">
        <v>0</v>
      </c>
      <c r="F87">
        <v>250318</v>
      </c>
      <c r="H87">
        <f t="shared" si="6"/>
        <v>0</v>
      </c>
      <c r="I87" s="10">
        <f t="shared" si="5"/>
        <v>73.009416666666667</v>
      </c>
    </row>
    <row r="88" spans="2:9" x14ac:dyDescent="0.25">
      <c r="B88">
        <v>2021</v>
      </c>
      <c r="C88">
        <v>3</v>
      </c>
      <c r="D88" t="str">
        <f t="shared" si="4"/>
        <v>2021-3</v>
      </c>
      <c r="E88" s="6">
        <v>0</v>
      </c>
      <c r="F88">
        <v>177404</v>
      </c>
      <c r="H88">
        <f t="shared" si="6"/>
        <v>0</v>
      </c>
      <c r="I88" s="10">
        <f t="shared" si="5"/>
        <v>51.742833333333337</v>
      </c>
    </row>
    <row r="89" spans="2:9" x14ac:dyDescent="0.25">
      <c r="B89">
        <v>2021</v>
      </c>
      <c r="C89">
        <v>4</v>
      </c>
      <c r="D89" t="str">
        <f t="shared" si="4"/>
        <v>2021-4</v>
      </c>
      <c r="E89" s="6">
        <v>0</v>
      </c>
      <c r="F89">
        <v>112784</v>
      </c>
      <c r="H89">
        <f t="shared" si="6"/>
        <v>0</v>
      </c>
      <c r="I89" s="10">
        <f t="shared" si="5"/>
        <v>32.895333333333333</v>
      </c>
    </row>
    <row r="90" spans="2:9" x14ac:dyDescent="0.25">
      <c r="B90">
        <v>2021</v>
      </c>
      <c r="C90">
        <v>5</v>
      </c>
      <c r="D90" t="str">
        <f t="shared" si="4"/>
        <v>2021-5</v>
      </c>
      <c r="E90" s="6">
        <v>0</v>
      </c>
      <c r="F90">
        <v>138423</v>
      </c>
      <c r="H90">
        <f t="shared" si="6"/>
        <v>0</v>
      </c>
      <c r="I90" s="10">
        <f t="shared" si="5"/>
        <v>40.373374999999996</v>
      </c>
    </row>
    <row r="91" spans="2:9" x14ac:dyDescent="0.25">
      <c r="B91">
        <v>2021</v>
      </c>
      <c r="C91">
        <v>6</v>
      </c>
      <c r="D91" t="str">
        <f t="shared" si="4"/>
        <v>2021-6</v>
      </c>
      <c r="E91" s="6">
        <v>0</v>
      </c>
      <c r="F91">
        <v>121552</v>
      </c>
      <c r="H91">
        <f t="shared" si="6"/>
        <v>0</v>
      </c>
      <c r="I91" s="10">
        <f t="shared" si="5"/>
        <v>35.452666666666666</v>
      </c>
    </row>
    <row r="92" spans="2:9" x14ac:dyDescent="0.25">
      <c r="B92">
        <v>2021</v>
      </c>
      <c r="C92">
        <v>7</v>
      </c>
      <c r="D92" t="str">
        <f t="shared" si="4"/>
        <v>2021-7</v>
      </c>
      <c r="E92" s="6">
        <v>0</v>
      </c>
      <c r="F92">
        <v>84624</v>
      </c>
      <c r="H92">
        <f t="shared" si="6"/>
        <v>0</v>
      </c>
      <c r="I92" s="10">
        <f t="shared" si="5"/>
        <v>24.681999999999999</v>
      </c>
    </row>
    <row r="93" spans="2:9" x14ac:dyDescent="0.25">
      <c r="B93">
        <v>2021</v>
      </c>
      <c r="C93">
        <v>8</v>
      </c>
      <c r="D93" t="str">
        <f t="shared" si="4"/>
        <v>2021-8</v>
      </c>
      <c r="E93" s="6">
        <v>0</v>
      </c>
      <c r="F93">
        <v>96461</v>
      </c>
      <c r="H93">
        <f t="shared" si="6"/>
        <v>0</v>
      </c>
      <c r="I93" s="10">
        <f t="shared" si="5"/>
        <v>28.134458333333335</v>
      </c>
    </row>
    <row r="94" spans="2:9" x14ac:dyDescent="0.25">
      <c r="B94">
        <v>2021</v>
      </c>
      <c r="C94">
        <v>9</v>
      </c>
      <c r="D94" t="str">
        <f t="shared" si="4"/>
        <v>2021-9</v>
      </c>
      <c r="E94" s="6">
        <v>0</v>
      </c>
      <c r="F94">
        <v>77342</v>
      </c>
      <c r="H94">
        <f t="shared" si="6"/>
        <v>0</v>
      </c>
      <c r="I94" s="10">
        <f t="shared" si="5"/>
        <v>22.558083333333336</v>
      </c>
    </row>
    <row r="95" spans="2:9" x14ac:dyDescent="0.25">
      <c r="B95">
        <v>2021</v>
      </c>
      <c r="C95">
        <v>10</v>
      </c>
      <c r="D95" t="str">
        <f t="shared" si="4"/>
        <v>2021-10</v>
      </c>
      <c r="E95" s="6">
        <v>0</v>
      </c>
      <c r="F95">
        <f>$F$87</f>
        <v>250318</v>
      </c>
      <c r="I95" s="10">
        <f t="shared" si="5"/>
        <v>73.009416666666667</v>
      </c>
    </row>
    <row r="96" spans="2:9" x14ac:dyDescent="0.25">
      <c r="B96">
        <v>2021</v>
      </c>
      <c r="C96">
        <v>11</v>
      </c>
      <c r="D96" t="str">
        <f t="shared" si="4"/>
        <v>2021-11</v>
      </c>
      <c r="E96" s="6">
        <v>0</v>
      </c>
      <c r="F96">
        <f t="shared" ref="F96:F103" si="7">$F$87</f>
        <v>250318</v>
      </c>
      <c r="I96" s="10">
        <f t="shared" si="5"/>
        <v>73.009416666666667</v>
      </c>
    </row>
    <row r="97" spans="2:9" x14ac:dyDescent="0.25">
      <c r="B97">
        <v>2021</v>
      </c>
      <c r="C97">
        <v>12</v>
      </c>
      <c r="D97" t="str">
        <f t="shared" si="4"/>
        <v>2021-12</v>
      </c>
      <c r="E97" s="6">
        <v>0</v>
      </c>
      <c r="F97">
        <f t="shared" si="7"/>
        <v>250318</v>
      </c>
      <c r="I97" s="10">
        <f t="shared" si="5"/>
        <v>73.009416666666667</v>
      </c>
    </row>
    <row r="98" spans="2:9" x14ac:dyDescent="0.25">
      <c r="B98">
        <v>2022</v>
      </c>
      <c r="C98">
        <v>1</v>
      </c>
      <c r="D98" t="str">
        <f t="shared" si="4"/>
        <v>2022-1</v>
      </c>
      <c r="E98" s="6">
        <v>0</v>
      </c>
      <c r="F98">
        <f t="shared" si="7"/>
        <v>250318</v>
      </c>
      <c r="I98" s="10">
        <f t="shared" si="5"/>
        <v>73.009416666666667</v>
      </c>
    </row>
    <row r="99" spans="2:9" x14ac:dyDescent="0.25">
      <c r="B99">
        <v>2022</v>
      </c>
      <c r="C99">
        <v>2</v>
      </c>
      <c r="D99" t="str">
        <f t="shared" si="4"/>
        <v>2022-2</v>
      </c>
      <c r="E99" s="6">
        <v>0</v>
      </c>
      <c r="F99">
        <f t="shared" si="7"/>
        <v>250318</v>
      </c>
      <c r="I99" s="10">
        <f t="shared" si="5"/>
        <v>73.009416666666667</v>
      </c>
    </row>
    <row r="100" spans="2:9" x14ac:dyDescent="0.25">
      <c r="B100">
        <v>2022</v>
      </c>
      <c r="C100">
        <v>3</v>
      </c>
      <c r="D100" t="str">
        <f t="shared" si="4"/>
        <v>2022-3</v>
      </c>
      <c r="E100" s="6">
        <v>0</v>
      </c>
      <c r="F100">
        <f t="shared" si="7"/>
        <v>250318</v>
      </c>
      <c r="I100" s="10">
        <f t="shared" si="5"/>
        <v>73.009416666666667</v>
      </c>
    </row>
    <row r="101" spans="2:9" x14ac:dyDescent="0.25">
      <c r="B101">
        <v>2022</v>
      </c>
      <c r="C101">
        <v>4</v>
      </c>
      <c r="D101" t="str">
        <f t="shared" si="4"/>
        <v>2022-4</v>
      </c>
      <c r="E101" s="6">
        <v>0</v>
      </c>
      <c r="F101">
        <f t="shared" si="7"/>
        <v>250318</v>
      </c>
      <c r="I101" s="10">
        <f t="shared" si="5"/>
        <v>73.009416666666667</v>
      </c>
    </row>
    <row r="102" spans="2:9" x14ac:dyDescent="0.25">
      <c r="B102">
        <v>2022</v>
      </c>
      <c r="C102">
        <v>5</v>
      </c>
      <c r="D102" t="str">
        <f t="shared" si="4"/>
        <v>2022-5</v>
      </c>
      <c r="E102" s="6">
        <v>0</v>
      </c>
      <c r="F102">
        <f t="shared" si="7"/>
        <v>250318</v>
      </c>
      <c r="I102" s="10">
        <f t="shared" si="5"/>
        <v>73.009416666666667</v>
      </c>
    </row>
    <row r="103" spans="2:9" x14ac:dyDescent="0.25">
      <c r="B103">
        <v>2022</v>
      </c>
      <c r="C103">
        <v>6</v>
      </c>
      <c r="D103" t="str">
        <f t="shared" si="4"/>
        <v>2022-6</v>
      </c>
      <c r="E103" s="6">
        <v>0</v>
      </c>
      <c r="F103">
        <f t="shared" si="7"/>
        <v>250318</v>
      </c>
      <c r="I103" s="10">
        <f t="shared" si="5"/>
        <v>73.009416666666667</v>
      </c>
    </row>
  </sheetData>
  <conditionalFormatting sqref="E2:E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MARTINEZ SALCEDO, JOSEPH</cp:lastModifiedBy>
  <dcterms:created xsi:type="dcterms:W3CDTF">2021-09-21T22:15:44Z</dcterms:created>
  <dcterms:modified xsi:type="dcterms:W3CDTF">2024-05-06T15:10:18Z</dcterms:modified>
</cp:coreProperties>
</file>