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greg02\Desktop\"/>
    </mc:Choice>
  </mc:AlternateContent>
  <bookViews>
    <workbookView xWindow="0" yWindow="0" windowWidth="28800" windowHeight="12375" activeTab="4"/>
  </bookViews>
  <sheets>
    <sheet name="Shipping Rates" sheetId="1" r:id="rId1"/>
    <sheet name="Employee Table" sheetId="2" r:id="rId2"/>
    <sheet name="Property Value Table" sheetId="3" r:id="rId3"/>
    <sheet name="Score-Award" sheetId="4" r:id="rId4"/>
    <sheet name="Salesperson Data" sheetId="5" r:id="rId5"/>
    <sheet name="Quarterly Product Data" sheetId="6" r:id="rId6"/>
    <sheet name="Presidential Data" sheetId="7" r:id="rId7"/>
  </sheets>
  <definedNames>
    <definedName name="_xlnm._FilterDatabase" localSheetId="6" hidden="1">'Presidential Data'!#REF!</definedName>
    <definedName name="_xlnm.Print_Titles" localSheetId="5">'Quarterly Product Data'!$1:$1</definedName>
    <definedName name="_xlnm.Print_Titles" localSheetId="4">'Salesperson Data'!$1:$1</definedName>
  </definedNames>
  <calcPr calcId="152511"/>
</workbook>
</file>

<file path=xl/calcChain.xml><?xml version="1.0" encoding="utf-8"?>
<calcChain xmlns="http://schemas.openxmlformats.org/spreadsheetml/2006/main">
  <c r="H10" i="5" l="1"/>
  <c r="F9" i="6"/>
  <c r="W5" i="2"/>
  <c r="I15" i="7"/>
  <c r="I8" i="7"/>
  <c r="C2" i="4"/>
  <c r="C3" i="4"/>
  <c r="C4" i="4"/>
  <c r="C5" i="4"/>
  <c r="C6" i="4"/>
  <c r="E15" i="1"/>
  <c r="E16" i="1"/>
  <c r="E17" i="1"/>
  <c r="E18" i="1"/>
  <c r="E19" i="1"/>
  <c r="E20" i="1"/>
  <c r="E21" i="1"/>
  <c r="E22" i="1"/>
  <c r="E14" i="1"/>
  <c r="J5" i="1"/>
  <c r="H5" i="1"/>
  <c r="J11" i="5" l="1"/>
  <c r="H3" i="5"/>
  <c r="H2" i="5"/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5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5" i="2"/>
  <c r="Q5" i="2" s="1"/>
  <c r="R5" i="2" s="1"/>
  <c r="G5" i="3"/>
  <c r="G6" i="3"/>
  <c r="G7" i="3"/>
  <c r="G8" i="3"/>
  <c r="G9" i="3"/>
  <c r="G10" i="3"/>
  <c r="G11" i="3"/>
  <c r="G12" i="3"/>
  <c r="G13" i="3"/>
  <c r="G14" i="3"/>
  <c r="G15" i="3"/>
  <c r="G16" i="3"/>
  <c r="G4" i="3"/>
  <c r="N5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5" i="3"/>
  <c r="E6" i="3"/>
  <c r="E7" i="3"/>
  <c r="E8" i="3"/>
  <c r="E9" i="3"/>
  <c r="E10" i="3"/>
  <c r="E11" i="3"/>
  <c r="E12" i="3"/>
  <c r="E13" i="3"/>
  <c r="E14" i="3"/>
  <c r="E15" i="3"/>
  <c r="E16" i="3"/>
  <c r="E4" i="3"/>
  <c r="L7" i="2"/>
  <c r="M7" i="2" s="1"/>
  <c r="L9" i="2"/>
  <c r="M9" i="2" s="1"/>
  <c r="L11" i="2"/>
  <c r="M11" i="2" s="1"/>
  <c r="L13" i="2"/>
  <c r="M13" i="2" s="1"/>
  <c r="L15" i="2"/>
  <c r="M15" i="2" s="1"/>
  <c r="L17" i="2"/>
  <c r="M17" i="2" s="1"/>
  <c r="L19" i="2"/>
  <c r="M19" i="2" s="1"/>
  <c r="L21" i="2"/>
  <c r="M21" i="2" s="1"/>
  <c r="L23" i="2"/>
  <c r="M23" i="2" s="1"/>
  <c r="J6" i="2"/>
  <c r="J8" i="2"/>
  <c r="J10" i="2"/>
  <c r="J12" i="2"/>
  <c r="J14" i="2"/>
  <c r="J16" i="2"/>
  <c r="J18" i="2"/>
  <c r="J20" i="2"/>
  <c r="J22" i="2"/>
  <c r="I6" i="2"/>
  <c r="L6" i="2" s="1"/>
  <c r="M6" i="2" s="1"/>
  <c r="I7" i="2"/>
  <c r="K7" i="2" s="1"/>
  <c r="I8" i="2"/>
  <c r="L8" i="2" s="1"/>
  <c r="M8" i="2" s="1"/>
  <c r="I9" i="2"/>
  <c r="K9" i="2" s="1"/>
  <c r="I10" i="2"/>
  <c r="L10" i="2" s="1"/>
  <c r="M10" i="2" s="1"/>
  <c r="I11" i="2"/>
  <c r="K11" i="2" s="1"/>
  <c r="I12" i="2"/>
  <c r="L12" i="2" s="1"/>
  <c r="M12" i="2" s="1"/>
  <c r="I13" i="2"/>
  <c r="K13" i="2" s="1"/>
  <c r="I14" i="2"/>
  <c r="L14" i="2" s="1"/>
  <c r="M14" i="2" s="1"/>
  <c r="I15" i="2"/>
  <c r="K15" i="2" s="1"/>
  <c r="I16" i="2"/>
  <c r="L16" i="2" s="1"/>
  <c r="M16" i="2" s="1"/>
  <c r="I17" i="2"/>
  <c r="K17" i="2" s="1"/>
  <c r="I18" i="2"/>
  <c r="L18" i="2" s="1"/>
  <c r="M18" i="2" s="1"/>
  <c r="I19" i="2"/>
  <c r="K19" i="2" s="1"/>
  <c r="I20" i="2"/>
  <c r="L20" i="2" s="1"/>
  <c r="M20" i="2" s="1"/>
  <c r="I21" i="2"/>
  <c r="K21" i="2" s="1"/>
  <c r="I22" i="2"/>
  <c r="L22" i="2" s="1"/>
  <c r="M22" i="2" s="1"/>
  <c r="I23" i="2"/>
  <c r="K23" i="2" s="1"/>
  <c r="I5" i="2"/>
  <c r="L5" i="2" s="1"/>
  <c r="M5" i="2" s="1"/>
  <c r="H6" i="2"/>
  <c r="N6" i="2" s="1"/>
  <c r="H7" i="2"/>
  <c r="J7" i="2" s="1"/>
  <c r="H8" i="2"/>
  <c r="N8" i="2" s="1"/>
  <c r="H9" i="2"/>
  <c r="J9" i="2" s="1"/>
  <c r="H10" i="2"/>
  <c r="N10" i="2" s="1"/>
  <c r="H11" i="2"/>
  <c r="J11" i="2" s="1"/>
  <c r="H12" i="2"/>
  <c r="N12" i="2" s="1"/>
  <c r="H13" i="2"/>
  <c r="J13" i="2" s="1"/>
  <c r="H14" i="2"/>
  <c r="N14" i="2" s="1"/>
  <c r="H15" i="2"/>
  <c r="J15" i="2" s="1"/>
  <c r="H16" i="2"/>
  <c r="N16" i="2" s="1"/>
  <c r="H17" i="2"/>
  <c r="J17" i="2" s="1"/>
  <c r="H18" i="2"/>
  <c r="N18" i="2" s="1"/>
  <c r="H19" i="2"/>
  <c r="J19" i="2" s="1"/>
  <c r="H20" i="2"/>
  <c r="N20" i="2" s="1"/>
  <c r="H21" i="2"/>
  <c r="J21" i="2" s="1"/>
  <c r="H22" i="2"/>
  <c r="N22" i="2" s="1"/>
  <c r="H23" i="2"/>
  <c r="J23" i="2" s="1"/>
  <c r="H5" i="2"/>
  <c r="J5" i="2" s="1"/>
  <c r="K5" i="2" l="1"/>
  <c r="K22" i="2"/>
  <c r="K20" i="2"/>
  <c r="K18" i="2"/>
  <c r="K16" i="2"/>
  <c r="K14" i="2"/>
  <c r="K12" i="2"/>
  <c r="K10" i="2"/>
  <c r="K8" i="2"/>
  <c r="K6" i="2"/>
  <c r="N23" i="2"/>
  <c r="N21" i="2"/>
  <c r="N19" i="2"/>
  <c r="N17" i="2"/>
  <c r="N15" i="2"/>
  <c r="N13" i="2"/>
  <c r="N11" i="2"/>
  <c r="N9" i="2"/>
  <c r="N7" i="2"/>
  <c r="F4" i="6"/>
</calcChain>
</file>

<file path=xl/sharedStrings.xml><?xml version="1.0" encoding="utf-8"?>
<sst xmlns="http://schemas.openxmlformats.org/spreadsheetml/2006/main" count="2805" uniqueCount="329">
  <si>
    <t>South</t>
  </si>
  <si>
    <t>Midwest</t>
  </si>
  <si>
    <t>West</t>
  </si>
  <si>
    <t>Northwest</t>
  </si>
  <si>
    <t>Northeast</t>
  </si>
  <si>
    <t>Southeast</t>
  </si>
  <si>
    <t>Region</t>
  </si>
  <si>
    <t>Standard</t>
  </si>
  <si>
    <t>Priority</t>
  </si>
  <si>
    <t>Business</t>
  </si>
  <si>
    <t>Express</t>
  </si>
  <si>
    <t>Shipping Charge Rates</t>
  </si>
  <si>
    <t>Customer</t>
  </si>
  <si>
    <t>Shipping Method</t>
  </si>
  <si>
    <t>Shipping Charge</t>
  </si>
  <si>
    <t>APX</t>
  </si>
  <si>
    <t>BCR</t>
  </si>
  <si>
    <t>UVG</t>
  </si>
  <si>
    <t>NRT</t>
  </si>
  <si>
    <t>POD</t>
  </si>
  <si>
    <t>GHL</t>
  </si>
  <si>
    <t>JWE</t>
  </si>
  <si>
    <t>HDR</t>
  </si>
  <si>
    <t>OSE</t>
  </si>
  <si>
    <t>ID</t>
  </si>
  <si>
    <t>Salary</t>
  </si>
  <si>
    <t>First Name</t>
  </si>
  <si>
    <t>Last Name</t>
  </si>
  <si>
    <t>Department</t>
  </si>
  <si>
    <t>Kevin</t>
  </si>
  <si>
    <t>Oscar</t>
  </si>
  <si>
    <t>Hillary</t>
  </si>
  <si>
    <t>Christopher</t>
  </si>
  <si>
    <t>Maria</t>
  </si>
  <si>
    <t>Dean</t>
  </si>
  <si>
    <t>Sharad</t>
  </si>
  <si>
    <t>Roberta</t>
  </si>
  <si>
    <t>Charlton</t>
  </si>
  <si>
    <t>Dana</t>
  </si>
  <si>
    <t>Kristin</t>
  </si>
  <si>
    <t>Jennifer</t>
  </si>
  <si>
    <t>Barbara</t>
  </si>
  <si>
    <t>James</t>
  </si>
  <si>
    <t>Indira</t>
  </si>
  <si>
    <t>Artie</t>
  </si>
  <si>
    <t>Brian</t>
  </si>
  <si>
    <t>Nils</t>
  </si>
  <si>
    <t>Martin</t>
  </si>
  <si>
    <t>Paterno</t>
  </si>
  <si>
    <t>Pohlmann</t>
  </si>
  <si>
    <t>Bednarczyk</t>
  </si>
  <si>
    <t>Bader</t>
  </si>
  <si>
    <t>Appelt</t>
  </si>
  <si>
    <t>Ortega-Molina</t>
  </si>
  <si>
    <t>Coffman</t>
  </si>
  <si>
    <t>Kartashev</t>
  </si>
  <si>
    <t>Hubbuch</t>
  </si>
  <si>
    <t>Johnston</t>
  </si>
  <si>
    <t>Goodwin</t>
  </si>
  <si>
    <t>Doninger</t>
  </si>
  <si>
    <t>Anderson</t>
  </si>
  <si>
    <t>Saylor</t>
  </si>
  <si>
    <t>Lawrence</t>
  </si>
  <si>
    <t>Rovik</t>
  </si>
  <si>
    <t>Gerstle</t>
  </si>
  <si>
    <t>Hendershot</t>
  </si>
  <si>
    <t>Marketing</t>
  </si>
  <si>
    <t>Engineering</t>
  </si>
  <si>
    <t>Operations</t>
  </si>
  <si>
    <t>Finance</t>
  </si>
  <si>
    <t>Employee Table</t>
  </si>
  <si>
    <t>Property Value</t>
  </si>
  <si>
    <t>Allen</t>
  </si>
  <si>
    <t>Brown</t>
  </si>
  <si>
    <t>DaVinci</t>
  </si>
  <si>
    <t>Gold</t>
  </si>
  <si>
    <t>Grant</t>
  </si>
  <si>
    <t>Johns</t>
  </si>
  <si>
    <t>Jones</t>
  </si>
  <si>
    <t>Kane</t>
  </si>
  <si>
    <t>Lee</t>
  </si>
  <si>
    <t>Mouse</t>
  </si>
  <si>
    <t>Rogers</t>
  </si>
  <si>
    <t>Simpson</t>
  </si>
  <si>
    <t>Thomas</t>
  </si>
  <si>
    <t>Kim</t>
  </si>
  <si>
    <t>Ed</t>
  </si>
  <si>
    <t>Leonardo</t>
  </si>
  <si>
    <t>Inga</t>
  </si>
  <si>
    <t>Lucy</t>
  </si>
  <si>
    <t>Diane</t>
  </si>
  <si>
    <t>Anna</t>
  </si>
  <si>
    <t>Fran</t>
  </si>
  <si>
    <t>Johnny</t>
  </si>
  <si>
    <t>Minnie</t>
  </si>
  <si>
    <t>Gene</t>
  </si>
  <si>
    <t>Homer</t>
  </si>
  <si>
    <t>Carla</t>
  </si>
  <si>
    <t>Property Value Table</t>
  </si>
  <si>
    <t>Student</t>
  </si>
  <si>
    <t>Score</t>
  </si>
  <si>
    <t>Award</t>
  </si>
  <si>
    <t>Amy</t>
  </si>
  <si>
    <t>Emma</t>
  </si>
  <si>
    <t>Fail</t>
  </si>
  <si>
    <t>Jimmy</t>
  </si>
  <si>
    <t>Pass</t>
  </si>
  <si>
    <t>Norbert</t>
  </si>
  <si>
    <t>Honors</t>
  </si>
  <si>
    <t>Suzi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</si>
  <si>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</si>
  <si>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</si>
  <si>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</si>
  <si>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</si>
  <si>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</si>
  <si>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</si>
  <si>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</si>
  <si>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</si>
  <si>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</si>
  <si>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</si>
  <si>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</si>
  <si>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</si>
  <si>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</si>
  <si>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</si>
  <si>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</si>
  <si>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</si>
  <si>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Category</t>
  </si>
  <si>
    <t>Product</t>
  </si>
  <si>
    <t>Sales</t>
  </si>
  <si>
    <t>Quarter</t>
  </si>
  <si>
    <t>Beverages</t>
  </si>
  <si>
    <t>Chai</t>
  </si>
  <si>
    <t>Qtr 1</t>
  </si>
  <si>
    <t>Qtr 2</t>
  </si>
  <si>
    <t>Qtr 3</t>
  </si>
  <si>
    <t>Qtr 4</t>
  </si>
  <si>
    <t>Chang</t>
  </si>
  <si>
    <t>Chartreuse verte</t>
  </si>
  <si>
    <t>Côte de Blaye</t>
  </si>
  <si>
    <t>Guaraná Fantástica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</si>
  <si>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</si>
  <si>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</si>
  <si>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</si>
  <si>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</si>
  <si>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</si>
  <si>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</si>
  <si>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</si>
  <si>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Condiments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</si>
  <si>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</si>
  <si>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</si>
  <si>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</si>
  <si>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</si>
  <si>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</si>
  <si>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</si>
  <si>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</si>
  <si>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</si>
  <si>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</si>
  <si>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</si>
  <si>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</si>
  <si>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</si>
  <si>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Confections</t>
  </si>
  <si>
    <t>Chocolade</t>
  </si>
  <si>
    <t>Gumbär Gummibärchen</t>
  </si>
  <si>
    <t>Maxilaku</t>
  </si>
  <si>
    <t>NuNuCa Nuß-Nougat-Creme</t>
  </si>
  <si>
    <t>Pavlova</t>
  </si>
  <si>
    <t>Schoggi Schokolade</t>
  </si>
  <si>
    <t>Scottish Longbreads</t>
  </si>
  <si>
    <t>Sir Rodney's Marmalade</t>
  </si>
  <si>
    <t>Sir Rodney's Scones</t>
  </si>
  <si>
    <t>Tarte au sucre</t>
  </si>
  <si>
    <t>Teatime Chocolate Biscuits</t>
  </si>
  <si>
    <t>Valkoinen suklaa</t>
  </si>
  <si>
    <t>Zaanse koeken</t>
  </si>
  <si>
    <t>Dairy Products</t>
  </si>
  <si>
    <t>Camembert Pierrot</t>
  </si>
  <si>
    <t>Fløtemysost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</si>
  <si>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</si>
  <si>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</si>
  <si>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</si>
  <si>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</si>
  <si>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</si>
  <si>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</si>
  <si>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Queso Manchego La Pastora</t>
  </si>
  <si>
    <t>Raclette Courdavault</t>
  </si>
  <si>
    <t>Grains/Cereals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</si>
  <si>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</si>
  <si>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</si>
  <si>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</si>
  <si>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</si>
  <si>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</si>
  <si>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</si>
  <si>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</si>
  <si>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Meat/Poultry</t>
  </si>
  <si>
    <t>Alice Mutton</t>
  </si>
  <si>
    <t>Mishi Kobe Niku</t>
  </si>
  <si>
    <t>Pâté chinois</t>
  </si>
  <si>
    <t>Perth Pasties</t>
  </si>
  <si>
    <t>Thüringer Rostbratwurst</t>
  </si>
  <si>
    <t>Tourtière</t>
  </si>
  <si>
    <t>Produce</t>
  </si>
  <si>
    <t>Longlife Tofu</t>
  </si>
  <si>
    <t>Manjimup Dried Apples</t>
  </si>
  <si>
    <t>Rössle Sauerkraut</t>
  </si>
  <si>
    <t>Tofu</t>
  </si>
  <si>
    <t>Uncle Bob's Organic Dried Pears</t>
  </si>
  <si>
    <t>Seafood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</si>
  <si>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</si>
  <si>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</si>
  <si>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</si>
  <si>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</si>
  <si>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</si>
  <si>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</si>
  <si>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</si>
  <si>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Konbu</t>
  </si>
  <si>
    <t>Nord-Ost Matjeshering</t>
  </si>
  <si>
    <t>Röd Kaviar</t>
  </si>
  <si>
    <t>Røgede sild</t>
  </si>
  <si>
    <t>Spegesild</t>
  </si>
  <si>
    <t>#</t>
  </si>
  <si>
    <t>Name</t>
  </si>
  <si>
    <t>Religious Affliiation</t>
  </si>
  <si>
    <t>Age</t>
  </si>
  <si>
    <t>Political Party</t>
  </si>
  <si>
    <t>George Washington</t>
  </si>
  <si>
    <t>Episcopalian</t>
  </si>
  <si>
    <t>Federalist</t>
  </si>
  <si>
    <t>John Adams</t>
  </si>
  <si>
    <t>Unitarian</t>
  </si>
  <si>
    <t>Thomas Jefferson</t>
  </si>
  <si>
    <t>None</t>
  </si>
  <si>
    <t>Democratic-Republican</t>
  </si>
  <si>
    <t>James Madison</t>
  </si>
  <si>
    <t>James Monroe</t>
  </si>
  <si>
    <t>John Quincy Adams</t>
  </si>
  <si>
    <t>Andrew Jackson</t>
  </si>
  <si>
    <t>Presbyterian</t>
  </si>
  <si>
    <t>Democrat</t>
  </si>
  <si>
    <t xml:space="preserve">Martin Van Buren </t>
  </si>
  <si>
    <t>Dutch Reformed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</si>
  <si>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</si>
  <si>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</si>
  <si>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</si>
  <si>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</si>
  <si>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</si>
  <si>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</si>
  <si>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</si>
  <si>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</si>
  <si>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</si>
  <si>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Republican</t>
  </si>
  <si>
    <t>Andrew Johnson</t>
  </si>
  <si>
    <t>Ulysses S. Grant</t>
  </si>
  <si>
    <t>Methodist</t>
  </si>
  <si>
    <t>Rutherford B. Hayes</t>
  </si>
  <si>
    <t>James A. Garfield</t>
  </si>
  <si>
    <t>Disciples of Christ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</si>
  <si>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</si>
  <si>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</si>
  <si>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</si>
  <si>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</si>
  <si>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</si>
  <si>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</si>
  <si>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</si>
  <si>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</si>
  <si>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Baptist</t>
  </si>
  <si>
    <t>Calvin Coolidge</t>
  </si>
  <si>
    <t>Congregationalist</t>
  </si>
  <si>
    <t>Herbert Hoover</t>
  </si>
  <si>
    <t>Society of Friends (Quaker)</t>
  </si>
  <si>
    <t>Franklin Roosevelt</t>
  </si>
  <si>
    <t>Harry S. Truman</t>
  </si>
  <si>
    <t>Dwight D. Eisenhower</t>
  </si>
  <si>
    <t>John F. Kennedy</t>
  </si>
  <si>
    <t>Roman Catholic</t>
  </si>
  <si>
    <t>Lyndon B. Johnson</t>
  </si>
  <si>
    <t>Richard M. Nixon</t>
  </si>
  <si>
    <t>Gerald Ford</t>
  </si>
  <si>
    <t>Jimmy Carter</t>
  </si>
  <si>
    <t>Ronald Reagan</t>
  </si>
  <si>
    <t>George H. W. Bush</t>
  </si>
  <si>
    <t>Bill Clinton</t>
  </si>
  <si>
    <t>George W. Bush</t>
  </si>
  <si>
    <t>Barrack H. Obama</t>
  </si>
  <si>
    <t>United Church of Christ</t>
  </si>
  <si>
    <t>Wildcards</t>
  </si>
  <si>
    <t>*</t>
  </si>
  <si>
    <t>?</t>
  </si>
  <si>
    <t xml:space="preserve">Concatenate </t>
  </si>
  <si>
    <t>&amp; Operator</t>
  </si>
  <si>
    <t>Left w/Constant</t>
  </si>
  <si>
    <t xml:space="preserve">FIND </t>
  </si>
  <si>
    <t>Left w/out Constant</t>
  </si>
  <si>
    <t>Length</t>
  </si>
  <si>
    <t>Right w/o Constant</t>
  </si>
  <si>
    <t>Middle Name</t>
  </si>
  <si>
    <t>Alex</t>
  </si>
  <si>
    <t>Jerry</t>
  </si>
  <si>
    <t>Mack</t>
  </si>
  <si>
    <t>Dooney</t>
  </si>
  <si>
    <t>Louis</t>
  </si>
  <si>
    <t>Frank</t>
  </si>
  <si>
    <t>Putin</t>
  </si>
  <si>
    <t>Apple</t>
  </si>
  <si>
    <t>Kanye</t>
  </si>
  <si>
    <t>Grace</t>
  </si>
  <si>
    <t>Butch</t>
  </si>
  <si>
    <t>Barney</t>
  </si>
  <si>
    <t>Alan</t>
  </si>
  <si>
    <t>Archie</t>
  </si>
  <si>
    <t>Flannegan</t>
  </si>
  <si>
    <t>Bach-Choi</t>
  </si>
  <si>
    <t>Jose</t>
  </si>
  <si>
    <t>Zac</t>
  </si>
  <si>
    <t>F M L Name w/ Concatenate</t>
  </si>
  <si>
    <t>Find Last Name</t>
  </si>
  <si>
    <t>Find Middle Name</t>
  </si>
  <si>
    <t>MID(O5,FIND(" ",O5)+1,FIND(" ",O5,FIND(" ",O5)+1)</t>
  </si>
  <si>
    <t>LEARN THIS</t>
  </si>
  <si>
    <t>MID</t>
  </si>
  <si>
    <t>Liam</t>
  </si>
  <si>
    <t>LOWER</t>
  </si>
  <si>
    <t>UPPER</t>
  </si>
  <si>
    <t>PROPER</t>
  </si>
  <si>
    <t>ISTEXT</t>
  </si>
  <si>
    <t>=</t>
  </si>
  <si>
    <t>INDEX</t>
  </si>
  <si>
    <t>Match</t>
  </si>
  <si>
    <t>V last name</t>
  </si>
  <si>
    <t>day of the month where the lowest order amount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</si>
</sst>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.00_);_(* \(#,##0.00\);_(* \-??_);_(@_)"/>
    <numFmt numFmtId="167" formatCode="_(\$* #,##0.00_);_(\$* \(#,##0.00\);_(\$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1">
    <xf numFmtId="0" fontId="0" fillId="0" borderId="0"/>
    <xf numFmtId="0" fontId="4" fillId="0" borderId="0"/>
    <xf numFmtId="0" fontId="7" fillId="0" borderId="0"/>
    <xf numFmtId="166" fontId="7" fillId="0" borderId="0" applyFill="0" applyBorder="0" applyAlignment="0" applyProtection="0"/>
    <xf numFmtId="167" fontId="7" fillId="0" borderId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" fillId="0" borderId="0"/>
    <xf numFmtId="9" fontId="7" fillId="0" borderId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0" fontId="10" fillId="0" borderId="0" applyNumberFormat="0" applyFont="0" applyFill="0" applyBorder="0" applyAlignment="0" applyProtection="0">
      <alignment horizontal="left"/>
    </xf>
  </cellStyleXfs>
  <cellXfs count="87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0" fontId="3" fillId="3" borderId="20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4" fontId="0" fillId="0" borderId="26" xfId="0" applyNumberFormat="1" applyBorder="1"/>
    <xf numFmtId="0" fontId="0" fillId="0" borderId="27" xfId="0" applyBorder="1" applyAlignment="1">
      <alignment horizontal="left" indent="1"/>
    </xf>
    <xf numFmtId="0" fontId="0" fillId="0" borderId="28" xfId="0" applyBorder="1" applyAlignment="1">
      <alignment horizontal="left" indent="1"/>
    </xf>
    <xf numFmtId="43" fontId="0" fillId="0" borderId="26" xfId="0" applyNumberFormat="1" applyBorder="1"/>
    <xf numFmtId="44" fontId="0" fillId="0" borderId="29" xfId="0" applyNumberFormat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2" fillId="4" borderId="32" xfId="0" applyFont="1" applyFill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5" fillId="0" borderId="0" xfId="1" applyNumberFormat="1" applyFont="1"/>
    <xf numFmtId="0" fontId="5" fillId="0" borderId="0" xfId="1" quotePrefix="1" applyNumberFormat="1" applyFont="1"/>
    <xf numFmtId="0" fontId="6" fillId="0" borderId="0" xfId="1" applyFont="1"/>
    <xf numFmtId="0" fontId="6" fillId="0" borderId="0" xfId="1" quotePrefix="1" applyNumberFormat="1" applyFont="1"/>
    <xf numFmtId="14" fontId="6" fillId="0" borderId="0" xfId="1" applyNumberFormat="1" applyFont="1"/>
    <xf numFmtId="7" fontId="6" fillId="0" borderId="0" xfId="1" applyNumberFormat="1" applyFont="1"/>
    <xf numFmtId="0" fontId="5" fillId="0" borderId="0" xfId="1" applyFont="1"/>
    <xf numFmtId="164" fontId="5" fillId="0" borderId="0" xfId="1" applyNumberFormat="1" applyFont="1"/>
    <xf numFmtId="164" fontId="6" fillId="0" borderId="0" xfId="1" applyNumberFormat="1" applyFont="1"/>
    <xf numFmtId="0" fontId="8" fillId="5" borderId="16" xfId="2" applyFont="1" applyFill="1" applyBorder="1" applyAlignment="1">
      <alignment horizontal="center"/>
    </xf>
    <xf numFmtId="0" fontId="7" fillId="0" borderId="0" xfId="2" applyFont="1" applyAlignment="1">
      <alignment horizontal="left"/>
    </xf>
    <xf numFmtId="0" fontId="7" fillId="0" borderId="2" xfId="2" applyBorder="1"/>
    <xf numFmtId="0" fontId="7" fillId="0" borderId="3" xfId="2" applyBorder="1"/>
    <xf numFmtId="0" fontId="7" fillId="0" borderId="3" xfId="2" applyBorder="1" applyAlignment="1">
      <alignment horizontal="center"/>
    </xf>
    <xf numFmtId="42" fontId="7" fillId="0" borderId="4" xfId="2" applyNumberFormat="1" applyBorder="1"/>
    <xf numFmtId="0" fontId="7" fillId="0" borderId="0" xfId="2"/>
    <xf numFmtId="0" fontId="7" fillId="0" borderId="5" xfId="2" applyBorder="1"/>
    <xf numFmtId="0" fontId="7" fillId="0" borderId="1" xfId="2" applyBorder="1"/>
    <xf numFmtId="0" fontId="7" fillId="0" borderId="1" xfId="2" applyFont="1" applyBorder="1"/>
    <xf numFmtId="0" fontId="7" fillId="0" borderId="1" xfId="2" applyBorder="1" applyAlignment="1">
      <alignment horizontal="center"/>
    </xf>
    <xf numFmtId="41" fontId="7" fillId="0" borderId="6" xfId="2" applyNumberFormat="1" applyBorder="1"/>
    <xf numFmtId="0" fontId="7" fillId="0" borderId="7" xfId="2" applyBorder="1"/>
    <xf numFmtId="0" fontId="7" fillId="0" borderId="8" xfId="2" applyFont="1" applyBorder="1"/>
    <xf numFmtId="0" fontId="7" fillId="0" borderId="8" xfId="2" applyBorder="1" applyAlignment="1">
      <alignment horizontal="center"/>
    </xf>
    <xf numFmtId="41" fontId="7" fillId="0" borderId="9" xfId="2" applyNumberFormat="1" applyBorder="1"/>
    <xf numFmtId="0" fontId="3" fillId="2" borderId="0" xfId="0" applyFont="1" applyFill="1" applyBorder="1" applyAlignment="1">
      <alignment horizontal="center"/>
    </xf>
    <xf numFmtId="0" fontId="11" fillId="0" borderId="0" xfId="0" applyFont="1"/>
    <xf numFmtId="0" fontId="0" fillId="2" borderId="0" xfId="0" applyFill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6" fillId="0" borderId="0" xfId="1" applyNumberFormat="1" applyFont="1"/>
  </cellXfs>
  <cellStyles count="21">
    <cellStyle name="Comma 2" xfId="3"/>
    <cellStyle name="Currency 2" xfId="4"/>
    <cellStyle name="Currency 3" xfId="5"/>
    <cellStyle name="Normal" xfId="0" builtinId="0"/>
    <cellStyle name="Normal 2" xfId="1"/>
    <cellStyle name="Normal 2 2" xfId="2"/>
    <cellStyle name="Normal 2 3" xfId="6"/>
    <cellStyle name="Normal 2 4" xfId="7"/>
    <cellStyle name="Normal 2 5" xfId="8"/>
    <cellStyle name="Normal 3" xfId="9"/>
    <cellStyle name="Normal 4" xfId="10"/>
    <cellStyle name="Normal 4 2" xfId="11"/>
    <cellStyle name="Normal 5" xfId="12"/>
    <cellStyle name="Normal 5 2" xfId="13"/>
    <cellStyle name="Normal 5 3" xfId="14"/>
    <cellStyle name="Normal 5 4" xfId="15"/>
    <cellStyle name="Normal 6" xfId="16"/>
    <cellStyle name="Normal 7" xfId="17"/>
    <cellStyle name="Percent 2" xfId="18"/>
    <cellStyle name="PSChar" xfId="19"/>
    <cellStyle name="PSChar 2" xfId="2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20" zoomScaleNormal="120" workbookViewId="0">
      <selection activeCell="I17" sqref="I17"/>
    </sheetView>
  </sheetViews>
  <sheetFormatPr defaultRowHeight="15" x14ac:dyDescent="0.25"/>
  <cols>
    <col min="2" max="2" width="12" customWidth="1"/>
    <col min="3" max="3" width="18" customWidth="1"/>
    <col min="4" max="4" width="11" customWidth="1"/>
    <col min="5" max="5" width="16.5703125" customWidth="1"/>
    <col min="6" max="6" width="11.7109375" customWidth="1"/>
    <col min="12" max="12" width="11.85546875" bestFit="1" customWidth="1"/>
  </cols>
  <sheetData>
    <row r="1" spans="1:10" x14ac:dyDescent="0.25">
      <c r="C1" t="s">
        <v>284</v>
      </c>
      <c r="D1" t="s">
        <v>285</v>
      </c>
      <c r="E1" t="s">
        <v>286</v>
      </c>
    </row>
    <row r="2" spans="1:10" ht="15.75" thickBot="1" x14ac:dyDescent="0.3"/>
    <row r="3" spans="1:10" ht="15.75" thickBot="1" x14ac:dyDescent="0.3">
      <c r="C3" s="82" t="s">
        <v>11</v>
      </c>
      <c r="D3" s="83"/>
      <c r="E3" s="83"/>
      <c r="F3" s="84"/>
    </row>
    <row r="4" spans="1:10" ht="15.75" thickBot="1" x14ac:dyDescent="0.3">
      <c r="C4" s="18" t="s">
        <v>7</v>
      </c>
      <c r="D4" s="19" t="s">
        <v>8</v>
      </c>
      <c r="E4" s="19" t="s">
        <v>9</v>
      </c>
      <c r="F4" s="20" t="s">
        <v>10</v>
      </c>
      <c r="H4" s="85" t="s">
        <v>325</v>
      </c>
      <c r="J4" s="85" t="s">
        <v>326</v>
      </c>
    </row>
    <row r="5" spans="1:10" ht="15.75" thickBot="1" x14ac:dyDescent="0.3">
      <c r="A5" s="79" t="s">
        <v>6</v>
      </c>
      <c r="B5" s="17" t="s">
        <v>0</v>
      </c>
      <c r="C5" s="9">
        <v>5.85</v>
      </c>
      <c r="D5" s="10">
        <v>10.5</v>
      </c>
      <c r="E5" s="10">
        <v>12.37</v>
      </c>
      <c r="F5" s="11">
        <v>19.829999999999998</v>
      </c>
      <c r="H5">
        <f>INDEX(B4:F10,4,4)</f>
        <v>20.49</v>
      </c>
      <c r="J5">
        <f>MATCH(D14,B5:B10,0)</f>
        <v>2</v>
      </c>
    </row>
    <row r="6" spans="1:10" ht="15.75" thickBot="1" x14ac:dyDescent="0.3">
      <c r="A6" s="80"/>
      <c r="B6" s="17" t="s">
        <v>1</v>
      </c>
      <c r="C6" s="12">
        <v>4.8600000000000003</v>
      </c>
      <c r="D6" s="8">
        <v>7.95</v>
      </c>
      <c r="E6" s="8">
        <v>17.11</v>
      </c>
      <c r="F6" s="13">
        <v>33.46</v>
      </c>
    </row>
    <row r="7" spans="1:10" ht="15.75" thickBot="1" x14ac:dyDescent="0.3">
      <c r="A7" s="80"/>
      <c r="B7" s="17" t="s">
        <v>2</v>
      </c>
      <c r="C7" s="12">
        <v>6.23</v>
      </c>
      <c r="D7" s="8">
        <v>8.3000000000000007</v>
      </c>
      <c r="E7" s="8">
        <v>20.49</v>
      </c>
      <c r="F7" s="13">
        <v>28.67</v>
      </c>
    </row>
    <row r="8" spans="1:10" ht="15.75" thickBot="1" x14ac:dyDescent="0.3">
      <c r="A8" s="80"/>
      <c r="B8" s="17" t="s">
        <v>3</v>
      </c>
      <c r="C8" s="12">
        <v>5.78</v>
      </c>
      <c r="D8" s="8">
        <v>6.18</v>
      </c>
      <c r="E8" s="8">
        <v>18.510000000000002</v>
      </c>
      <c r="F8" s="13">
        <v>39.18</v>
      </c>
    </row>
    <row r="9" spans="1:10" ht="15.75" thickBot="1" x14ac:dyDescent="0.3">
      <c r="A9" s="80"/>
      <c r="B9" s="17" t="s">
        <v>4</v>
      </c>
      <c r="C9" s="12">
        <v>4.32</v>
      </c>
      <c r="D9" s="8">
        <v>7.94</v>
      </c>
      <c r="E9" s="8">
        <v>9.5299999999999994</v>
      </c>
      <c r="F9" s="13">
        <v>12.1</v>
      </c>
    </row>
    <row r="10" spans="1:10" ht="15.75" thickBot="1" x14ac:dyDescent="0.3">
      <c r="A10" s="81"/>
      <c r="B10" s="17" t="s">
        <v>5</v>
      </c>
      <c r="C10" s="14">
        <v>3.65</v>
      </c>
      <c r="D10" s="15">
        <v>7.3</v>
      </c>
      <c r="E10" s="15">
        <v>14.15</v>
      </c>
      <c r="F10" s="16">
        <v>27.77</v>
      </c>
    </row>
    <row r="12" spans="1:10" ht="15.75" thickBot="1" x14ac:dyDescent="0.3"/>
    <row r="13" spans="1:10" ht="15.75" thickBot="1" x14ac:dyDescent="0.3">
      <c r="B13" s="21" t="s">
        <v>12</v>
      </c>
      <c r="C13" s="22" t="s">
        <v>13</v>
      </c>
      <c r="D13" s="22" t="s">
        <v>6</v>
      </c>
      <c r="E13" s="23" t="s">
        <v>14</v>
      </c>
    </row>
    <row r="14" spans="1:10" x14ac:dyDescent="0.25">
      <c r="B14" s="5" t="s">
        <v>15</v>
      </c>
      <c r="C14" s="6" t="s">
        <v>7</v>
      </c>
      <c r="D14" s="6" t="s">
        <v>1</v>
      </c>
      <c r="E14" s="7">
        <f>INDEX($B$4:$F$10,MATCH(D14,$B$4:$B$10,0),MATCH(C14,$B$4:$F$4,0))</f>
        <v>4.8600000000000003</v>
      </c>
    </row>
    <row r="15" spans="1:10" x14ac:dyDescent="0.25">
      <c r="B15" s="2" t="s">
        <v>16</v>
      </c>
      <c r="C15" s="1" t="s">
        <v>10</v>
      </c>
      <c r="D15" s="1" t="s">
        <v>5</v>
      </c>
      <c r="E15" s="7">
        <f t="shared" ref="E15:E22" si="0">INDEX($B$4:$F$10,MATCH(D15,$B$4:$B$10,0),MATCH(C15,$B$4:$F$4,0))</f>
        <v>27.77</v>
      </c>
    </row>
    <row r="16" spans="1:10" x14ac:dyDescent="0.25">
      <c r="B16" s="2" t="s">
        <v>17</v>
      </c>
      <c r="C16" s="1" t="s">
        <v>8</v>
      </c>
      <c r="D16" s="1" t="s">
        <v>3</v>
      </c>
      <c r="E16" s="7">
        <f t="shared" si="0"/>
        <v>6.18</v>
      </c>
    </row>
    <row r="17" spans="2:5" x14ac:dyDescent="0.25">
      <c r="B17" s="2" t="s">
        <v>18</v>
      </c>
      <c r="C17" s="1" t="s">
        <v>9</v>
      </c>
      <c r="D17" s="1" t="s">
        <v>2</v>
      </c>
      <c r="E17" s="7">
        <f t="shared" si="0"/>
        <v>20.49</v>
      </c>
    </row>
    <row r="18" spans="2:5" x14ac:dyDescent="0.25">
      <c r="B18" s="2" t="s">
        <v>19</v>
      </c>
      <c r="C18" s="1" t="s">
        <v>9</v>
      </c>
      <c r="D18" s="1" t="s">
        <v>0</v>
      </c>
      <c r="E18" s="7">
        <f t="shared" si="0"/>
        <v>12.37</v>
      </c>
    </row>
    <row r="19" spans="2:5" x14ac:dyDescent="0.25">
      <c r="B19" s="2" t="s">
        <v>20</v>
      </c>
      <c r="C19" s="1" t="s">
        <v>7</v>
      </c>
      <c r="D19" s="1" t="s">
        <v>4</v>
      </c>
      <c r="E19" s="7">
        <f t="shared" si="0"/>
        <v>4.32</v>
      </c>
    </row>
    <row r="20" spans="2:5" x14ac:dyDescent="0.25">
      <c r="B20" s="2" t="s">
        <v>21</v>
      </c>
      <c r="C20" s="1" t="s">
        <v>8</v>
      </c>
      <c r="D20" s="1" t="s">
        <v>0</v>
      </c>
      <c r="E20" s="7">
        <f t="shared" si="0"/>
        <v>10.5</v>
      </c>
    </row>
    <row r="21" spans="2:5" x14ac:dyDescent="0.25">
      <c r="B21" s="2" t="s">
        <v>22</v>
      </c>
      <c r="C21" s="1" t="s">
        <v>7</v>
      </c>
      <c r="D21" s="1" t="s">
        <v>1</v>
      </c>
      <c r="E21" s="7">
        <f t="shared" si="0"/>
        <v>4.8600000000000003</v>
      </c>
    </row>
    <row r="22" spans="2:5" ht="15.75" thickBot="1" x14ac:dyDescent="0.3">
      <c r="B22" s="3" t="s">
        <v>23</v>
      </c>
      <c r="C22" s="4" t="s">
        <v>10</v>
      </c>
      <c r="D22" s="4" t="s">
        <v>5</v>
      </c>
      <c r="E22" s="7">
        <f t="shared" si="0"/>
        <v>27.77</v>
      </c>
    </row>
  </sheetData>
  <mergeCells count="2">
    <mergeCell ref="A5:A10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"/>
  <sheetViews>
    <sheetView topLeftCell="C1" zoomScale="90" zoomScaleNormal="90" workbookViewId="0">
      <selection activeCell="I13" sqref="I13"/>
    </sheetView>
  </sheetViews>
  <sheetFormatPr defaultRowHeight="15" x14ac:dyDescent="0.25"/>
  <cols>
    <col min="2" max="2" width="7.7109375" customWidth="1"/>
    <col min="3" max="3" width="10.28515625" customWidth="1"/>
    <col min="4" max="5" width="14" customWidth="1"/>
    <col min="6" max="6" width="15" customWidth="1"/>
    <col min="7" max="7" width="13.28515625" customWidth="1"/>
    <col min="8" max="8" width="19.140625" bestFit="1" customWidth="1"/>
    <col min="9" max="9" width="19" customWidth="1"/>
    <col min="10" max="10" width="16" bestFit="1" customWidth="1"/>
    <col min="12" max="12" width="18.85546875" bestFit="1" customWidth="1"/>
    <col min="14" max="14" width="18.140625" bestFit="1" customWidth="1"/>
    <col min="15" max="15" width="26.7109375" bestFit="1" customWidth="1"/>
    <col min="16" max="16" width="13.5703125" bestFit="1" customWidth="1"/>
    <col min="17" max="17" width="17.7109375" bestFit="1" customWidth="1"/>
    <col min="18" max="18" width="10.28515625" bestFit="1" customWidth="1"/>
    <col min="19" max="19" width="12.42578125" bestFit="1" customWidth="1"/>
    <col min="20" max="20" width="10.5703125" bestFit="1" customWidth="1"/>
    <col min="23" max="23" width="9.85546875" bestFit="1" customWidth="1"/>
  </cols>
  <sheetData>
    <row r="1" spans="2:23" x14ac:dyDescent="0.25">
      <c r="C1" t="s">
        <v>284</v>
      </c>
      <c r="D1" t="s">
        <v>285</v>
      </c>
      <c r="F1" t="s">
        <v>286</v>
      </c>
    </row>
    <row r="2" spans="2:23" ht="15.75" thickBot="1" x14ac:dyDescent="0.3">
      <c r="Q2" s="77" t="s">
        <v>317</v>
      </c>
    </row>
    <row r="3" spans="2:23" ht="15.75" thickBot="1" x14ac:dyDescent="0.3">
      <c r="B3" s="82" t="s">
        <v>70</v>
      </c>
      <c r="C3" s="83"/>
      <c r="D3" s="83"/>
      <c r="E3" s="83"/>
      <c r="F3" s="83"/>
      <c r="G3" s="84"/>
      <c r="Q3" s="78" t="s">
        <v>318</v>
      </c>
    </row>
    <row r="4" spans="2:23" ht="15.75" thickBot="1" x14ac:dyDescent="0.3">
      <c r="B4" s="33" t="s">
        <v>24</v>
      </c>
      <c r="C4" s="34" t="s">
        <v>25</v>
      </c>
      <c r="D4" s="34" t="s">
        <v>26</v>
      </c>
      <c r="E4" s="34" t="s">
        <v>294</v>
      </c>
      <c r="F4" s="34" t="s">
        <v>27</v>
      </c>
      <c r="G4" s="35" t="s">
        <v>28</v>
      </c>
      <c r="H4" s="76" t="s">
        <v>287</v>
      </c>
      <c r="I4" s="76" t="s">
        <v>288</v>
      </c>
      <c r="J4" s="76" t="s">
        <v>289</v>
      </c>
      <c r="K4" s="76" t="s">
        <v>290</v>
      </c>
      <c r="L4" s="76" t="s">
        <v>291</v>
      </c>
      <c r="M4" s="76" t="s">
        <v>292</v>
      </c>
      <c r="N4" s="76" t="s">
        <v>293</v>
      </c>
      <c r="O4" s="76" t="s">
        <v>313</v>
      </c>
      <c r="P4" s="76" t="s">
        <v>314</v>
      </c>
      <c r="Q4" s="76" t="s">
        <v>315</v>
      </c>
      <c r="R4" s="76" t="s">
        <v>320</v>
      </c>
      <c r="S4" s="76" t="s">
        <v>321</v>
      </c>
      <c r="T4" s="76" t="s">
        <v>322</v>
      </c>
      <c r="U4" s="76" t="s">
        <v>323</v>
      </c>
      <c r="W4" s="76" t="s">
        <v>327</v>
      </c>
    </row>
    <row r="5" spans="2:23" x14ac:dyDescent="0.25">
      <c r="B5" s="24">
        <v>1001</v>
      </c>
      <c r="C5" s="36">
        <v>52100</v>
      </c>
      <c r="D5" s="25" t="s">
        <v>29</v>
      </c>
      <c r="E5" s="25" t="s">
        <v>319</v>
      </c>
      <c r="F5" s="25" t="s">
        <v>48</v>
      </c>
      <c r="G5" s="26" t="s">
        <v>66</v>
      </c>
      <c r="H5" t="str">
        <f>CONCATENATE(D5," ",F5)</f>
        <v>Kevin Paterno</v>
      </c>
      <c r="I5" t="str">
        <f>D5&amp;" "&amp;F5</f>
        <v>Kevin Paterno</v>
      </c>
      <c r="J5" t="str">
        <f>LEFT(H5,6)</f>
        <v xml:space="preserve">Kevin </v>
      </c>
      <c r="K5">
        <f>FIND(" ",I5)</f>
        <v>6</v>
      </c>
      <c r="L5" t="str">
        <f>LEFT(I5,FIND(" ",I5)-1)</f>
        <v>Kevin</v>
      </c>
      <c r="M5">
        <f>LEN(L5)</f>
        <v>5</v>
      </c>
      <c r="N5" t="str">
        <f>RIGHT(H5,LEN(H5)-FIND(" ",H5))</f>
        <v>Paterno</v>
      </c>
      <c r="O5" t="str">
        <f>CONCATENATE(D5," ",E5," ",F5)</f>
        <v>Kevin Liam Paterno</v>
      </c>
      <c r="P5" t="str">
        <f>RIGHT(O5,LEN(O5)-FIND(" ",O5,FIND(" ",O5)+1))</f>
        <v>Paterno</v>
      </c>
      <c r="Q5" t="str">
        <f>MID(O5,FIND(" ",O5)+1,FIND(" ",O5,FIND(" ",O5)+1)-FIND(" ",O5))</f>
        <v xml:space="preserve">Liam </v>
      </c>
      <c r="R5" t="str">
        <f>LOWER(Q5)</f>
        <v xml:space="preserve">liam </v>
      </c>
      <c r="S5" t="str">
        <f>UPPER(Q5)</f>
        <v xml:space="preserve">LIAM </v>
      </c>
      <c r="T5" t="str">
        <f>PROPER(R5)</f>
        <v xml:space="preserve">Liam </v>
      </c>
      <c r="U5" t="b">
        <f>ISTEXT(T5)</f>
        <v>1</v>
      </c>
      <c r="W5" t="str">
        <f>INDEX(D4:G23,MATCH("*v",F4:F23,0),MATCH(F4,D4:G4,0))</f>
        <v>Kartashev</v>
      </c>
    </row>
    <row r="6" spans="2:23" x14ac:dyDescent="0.25">
      <c r="B6" s="27">
        <v>1002</v>
      </c>
      <c r="C6" s="37">
        <v>58700</v>
      </c>
      <c r="D6" s="28" t="s">
        <v>30</v>
      </c>
      <c r="E6" s="28" t="s">
        <v>295</v>
      </c>
      <c r="F6" s="28" t="s">
        <v>49</v>
      </c>
      <c r="G6" s="29" t="s">
        <v>66</v>
      </c>
      <c r="H6" t="str">
        <f t="shared" ref="H6:H23" si="0">CONCATENATE(D6," ",F6)</f>
        <v>Oscar Pohlmann</v>
      </c>
      <c r="I6" t="str">
        <f t="shared" ref="I6:I23" si="1">D6&amp;" "&amp;F6</f>
        <v>Oscar Pohlmann</v>
      </c>
      <c r="J6" t="str">
        <f t="shared" ref="J6:J23" si="2">LEFT(H6,6)</f>
        <v xml:space="preserve">Oscar </v>
      </c>
      <c r="K6">
        <f t="shared" ref="K6:K23" si="3">FIND(" ",I6)</f>
        <v>6</v>
      </c>
      <c r="L6" t="str">
        <f t="shared" ref="L6:L23" si="4">LEFT(I6,FIND(" ",I6)-1)</f>
        <v>Oscar</v>
      </c>
      <c r="M6">
        <f t="shared" ref="M6:M23" si="5">LEN(L6)</f>
        <v>5</v>
      </c>
      <c r="N6" t="str">
        <f t="shared" ref="N6:N23" si="6">RIGHT(H6,LEN(H6)-FIND(" ",H6))</f>
        <v>Pohlmann</v>
      </c>
      <c r="O6" t="str">
        <f t="shared" ref="O6:O23" si="7">CONCATENATE(D6," ",E6," ",F6)</f>
        <v>Oscar Alex Pohlmann</v>
      </c>
      <c r="P6" t="str">
        <f t="shared" ref="P6:P23" si="8">RIGHT(O6,LEN(O6)-FIND(" ",O6,FIND(" ",O6)+1))</f>
        <v>Pohlmann</v>
      </c>
      <c r="Q6" t="str">
        <f t="shared" ref="Q6:Q23" si="9">MID(O6,FIND(" ",O6)+1,FIND(" ",O6,FIND(" ",O6)+1)-FIND(" ",O6))</f>
        <v xml:space="preserve">Alex </v>
      </c>
      <c r="R6" t="str">
        <f t="shared" ref="R6:R23" si="10">LOWER(Q6)</f>
        <v xml:space="preserve">alex </v>
      </c>
      <c r="S6" t="str">
        <f t="shared" ref="S6:S23" si="11">UPPER(Q6)</f>
        <v xml:space="preserve">ALEX </v>
      </c>
      <c r="T6" t="str">
        <f t="shared" ref="T6:T23" si="12">PROPER(R6)</f>
        <v xml:space="preserve">Alex </v>
      </c>
      <c r="U6" t="b">
        <f t="shared" ref="U6:U23" si="13">ISTEXT(T6)</f>
        <v>1</v>
      </c>
    </row>
    <row r="7" spans="2:23" x14ac:dyDescent="0.25">
      <c r="B7" s="27">
        <v>1003</v>
      </c>
      <c r="C7" s="37">
        <v>63300</v>
      </c>
      <c r="D7" s="28" t="s">
        <v>31</v>
      </c>
      <c r="E7" s="28" t="s">
        <v>296</v>
      </c>
      <c r="F7" s="28" t="s">
        <v>50</v>
      </c>
      <c r="G7" s="29" t="s">
        <v>67</v>
      </c>
      <c r="H7" t="str">
        <f t="shared" si="0"/>
        <v>Hillary Bednarczyk</v>
      </c>
      <c r="I7" t="str">
        <f t="shared" si="1"/>
        <v>Hillary Bednarczyk</v>
      </c>
      <c r="J7" t="str">
        <f t="shared" si="2"/>
        <v>Hillar</v>
      </c>
      <c r="K7">
        <f t="shared" si="3"/>
        <v>8</v>
      </c>
      <c r="L7" t="str">
        <f t="shared" si="4"/>
        <v>Hillary</v>
      </c>
      <c r="M7">
        <f t="shared" si="5"/>
        <v>7</v>
      </c>
      <c r="N7" t="str">
        <f t="shared" si="6"/>
        <v>Bednarczyk</v>
      </c>
      <c r="O7" t="str">
        <f t="shared" si="7"/>
        <v>Hillary Jerry Bednarczyk</v>
      </c>
      <c r="P7" t="str">
        <f t="shared" si="8"/>
        <v>Bednarczyk</v>
      </c>
      <c r="Q7" t="str">
        <f t="shared" si="9"/>
        <v xml:space="preserve">Jerry </v>
      </c>
      <c r="R7" t="str">
        <f t="shared" si="10"/>
        <v xml:space="preserve">jerry </v>
      </c>
      <c r="S7" t="str">
        <f t="shared" si="11"/>
        <v xml:space="preserve">JERRY </v>
      </c>
      <c r="T7" t="str">
        <f t="shared" si="12"/>
        <v xml:space="preserve">Jerry </v>
      </c>
      <c r="U7" t="b">
        <f t="shared" si="13"/>
        <v>1</v>
      </c>
    </row>
    <row r="8" spans="2:23" x14ac:dyDescent="0.25">
      <c r="B8" s="27">
        <v>1004</v>
      </c>
      <c r="C8" s="37">
        <v>80600</v>
      </c>
      <c r="D8" s="28" t="s">
        <v>32</v>
      </c>
      <c r="E8" s="28" t="s">
        <v>297</v>
      </c>
      <c r="F8" s="28" t="s">
        <v>51</v>
      </c>
      <c r="G8" s="29" t="s">
        <v>68</v>
      </c>
      <c r="H8" t="str">
        <f t="shared" si="0"/>
        <v>Christopher Bader</v>
      </c>
      <c r="I8" t="str">
        <f t="shared" si="1"/>
        <v>Christopher Bader</v>
      </c>
      <c r="J8" t="str">
        <f t="shared" si="2"/>
        <v>Christ</v>
      </c>
      <c r="K8">
        <f t="shared" si="3"/>
        <v>12</v>
      </c>
      <c r="L8" t="str">
        <f t="shared" si="4"/>
        <v>Christopher</v>
      </c>
      <c r="M8">
        <f t="shared" si="5"/>
        <v>11</v>
      </c>
      <c r="N8" t="str">
        <f t="shared" si="6"/>
        <v>Bader</v>
      </c>
      <c r="O8" t="str">
        <f t="shared" si="7"/>
        <v>Christopher Mack Bader</v>
      </c>
      <c r="P8" t="str">
        <f t="shared" si="8"/>
        <v>Bader</v>
      </c>
      <c r="Q8" t="str">
        <f t="shared" si="9"/>
        <v xml:space="preserve">Mack </v>
      </c>
      <c r="R8" t="str">
        <f t="shared" si="10"/>
        <v xml:space="preserve">mack </v>
      </c>
      <c r="S8" t="str">
        <f t="shared" si="11"/>
        <v xml:space="preserve">MACK </v>
      </c>
      <c r="T8" t="str">
        <f t="shared" si="12"/>
        <v xml:space="preserve">Mack </v>
      </c>
      <c r="U8" t="b">
        <f t="shared" si="13"/>
        <v>1</v>
      </c>
    </row>
    <row r="9" spans="2:23" x14ac:dyDescent="0.25">
      <c r="B9" s="27">
        <v>1005</v>
      </c>
      <c r="C9" s="37">
        <v>58900</v>
      </c>
      <c r="D9" s="28" t="s">
        <v>33</v>
      </c>
      <c r="E9" s="28" t="s">
        <v>312</v>
      </c>
      <c r="F9" s="28" t="s">
        <v>52</v>
      </c>
      <c r="G9" s="29" t="s">
        <v>69</v>
      </c>
      <c r="H9" t="str">
        <f t="shared" si="0"/>
        <v>Maria Appelt</v>
      </c>
      <c r="I9" t="str">
        <f t="shared" si="1"/>
        <v>Maria Appelt</v>
      </c>
      <c r="J9" t="str">
        <f t="shared" si="2"/>
        <v xml:space="preserve">Maria </v>
      </c>
      <c r="K9">
        <f t="shared" si="3"/>
        <v>6</v>
      </c>
      <c r="L9" t="str">
        <f t="shared" si="4"/>
        <v>Maria</v>
      </c>
      <c r="M9">
        <f t="shared" si="5"/>
        <v>5</v>
      </c>
      <c r="N9" t="str">
        <f t="shared" si="6"/>
        <v>Appelt</v>
      </c>
      <c r="O9" t="str">
        <f t="shared" si="7"/>
        <v>Maria Zac Appelt</v>
      </c>
      <c r="P9" t="str">
        <f t="shared" si="8"/>
        <v>Appelt</v>
      </c>
      <c r="Q9" t="str">
        <f t="shared" si="9"/>
        <v xml:space="preserve">Zac </v>
      </c>
      <c r="R9" t="str">
        <f t="shared" si="10"/>
        <v xml:space="preserve">zac </v>
      </c>
      <c r="S9" t="str">
        <f t="shared" si="11"/>
        <v xml:space="preserve">ZAC </v>
      </c>
      <c r="T9" t="str">
        <f t="shared" si="12"/>
        <v xml:space="preserve">Zac </v>
      </c>
      <c r="U9" t="b">
        <f t="shared" si="13"/>
        <v>1</v>
      </c>
    </row>
    <row r="10" spans="2:23" x14ac:dyDescent="0.25">
      <c r="B10" s="27">
        <v>1006</v>
      </c>
      <c r="C10" s="37">
        <v>41000</v>
      </c>
      <c r="D10" s="28" t="s">
        <v>34</v>
      </c>
      <c r="E10" s="28" t="s">
        <v>298</v>
      </c>
      <c r="F10" s="28" t="s">
        <v>53</v>
      </c>
      <c r="G10" s="29" t="s">
        <v>68</v>
      </c>
      <c r="H10" t="str">
        <f t="shared" si="0"/>
        <v>Dean Ortega-Molina</v>
      </c>
      <c r="I10" t="str">
        <f t="shared" si="1"/>
        <v>Dean Ortega-Molina</v>
      </c>
      <c r="J10" t="str">
        <f t="shared" si="2"/>
        <v>Dean O</v>
      </c>
      <c r="K10">
        <f t="shared" si="3"/>
        <v>5</v>
      </c>
      <c r="L10" t="str">
        <f t="shared" si="4"/>
        <v>Dean</v>
      </c>
      <c r="M10">
        <f t="shared" si="5"/>
        <v>4</v>
      </c>
      <c r="N10" t="str">
        <f t="shared" si="6"/>
        <v>Ortega-Molina</v>
      </c>
      <c r="O10" t="str">
        <f t="shared" si="7"/>
        <v>Dean Dooney Ortega-Molina</v>
      </c>
      <c r="P10" t="str">
        <f t="shared" si="8"/>
        <v>Ortega-Molina</v>
      </c>
      <c r="Q10" t="str">
        <f t="shared" si="9"/>
        <v xml:space="preserve">Dooney </v>
      </c>
      <c r="R10" t="str">
        <f t="shared" si="10"/>
        <v xml:space="preserve">dooney </v>
      </c>
      <c r="S10" t="str">
        <f t="shared" si="11"/>
        <v xml:space="preserve">DOONEY </v>
      </c>
      <c r="T10" t="str">
        <f t="shared" si="12"/>
        <v xml:space="preserve">Dooney </v>
      </c>
      <c r="U10" t="b">
        <f t="shared" si="13"/>
        <v>1</v>
      </c>
    </row>
    <row r="11" spans="2:23" x14ac:dyDescent="0.25">
      <c r="B11" s="27">
        <v>1007</v>
      </c>
      <c r="C11" s="37">
        <v>60000</v>
      </c>
      <c r="D11" s="28" t="s">
        <v>35</v>
      </c>
      <c r="E11" s="28" t="s">
        <v>299</v>
      </c>
      <c r="F11" s="28" t="s">
        <v>54</v>
      </c>
      <c r="G11" s="29" t="s">
        <v>69</v>
      </c>
      <c r="H11" t="str">
        <f t="shared" si="0"/>
        <v>Sharad Coffman</v>
      </c>
      <c r="I11" t="str">
        <f t="shared" si="1"/>
        <v>Sharad Coffman</v>
      </c>
      <c r="J11" t="str">
        <f t="shared" si="2"/>
        <v>Sharad</v>
      </c>
      <c r="K11">
        <f t="shared" si="3"/>
        <v>7</v>
      </c>
      <c r="L11" t="str">
        <f t="shared" si="4"/>
        <v>Sharad</v>
      </c>
      <c r="M11">
        <f t="shared" si="5"/>
        <v>6</v>
      </c>
      <c r="N11" t="str">
        <f t="shared" si="6"/>
        <v>Coffman</v>
      </c>
      <c r="O11" t="str">
        <f t="shared" si="7"/>
        <v>Sharad Louis Coffman</v>
      </c>
      <c r="P11" t="str">
        <f t="shared" si="8"/>
        <v>Coffman</v>
      </c>
      <c r="Q11" t="str">
        <f t="shared" si="9"/>
        <v xml:space="preserve">Louis </v>
      </c>
      <c r="R11" t="str">
        <f t="shared" si="10"/>
        <v xml:space="preserve">louis </v>
      </c>
      <c r="S11" t="str">
        <f t="shared" si="11"/>
        <v xml:space="preserve">LOUIS </v>
      </c>
      <c r="T11" t="str">
        <f t="shared" si="12"/>
        <v xml:space="preserve">Louis </v>
      </c>
      <c r="U11" t="b">
        <f t="shared" si="13"/>
        <v>1</v>
      </c>
    </row>
    <row r="12" spans="2:23" x14ac:dyDescent="0.25">
      <c r="B12" s="27">
        <v>1008</v>
      </c>
      <c r="C12" s="37">
        <v>84800</v>
      </c>
      <c r="D12" s="28" t="s">
        <v>36</v>
      </c>
      <c r="E12" s="28" t="s">
        <v>300</v>
      </c>
      <c r="F12" s="28" t="s">
        <v>55</v>
      </c>
      <c r="G12" s="29" t="s">
        <v>66</v>
      </c>
      <c r="H12" t="str">
        <f t="shared" si="0"/>
        <v>Roberta Kartashev</v>
      </c>
      <c r="I12" t="str">
        <f t="shared" si="1"/>
        <v>Roberta Kartashev</v>
      </c>
      <c r="J12" t="str">
        <f t="shared" si="2"/>
        <v>Robert</v>
      </c>
      <c r="K12">
        <f t="shared" si="3"/>
        <v>8</v>
      </c>
      <c r="L12" t="str">
        <f t="shared" si="4"/>
        <v>Roberta</v>
      </c>
      <c r="M12">
        <f t="shared" si="5"/>
        <v>7</v>
      </c>
      <c r="N12" t="str">
        <f t="shared" si="6"/>
        <v>Kartashev</v>
      </c>
      <c r="O12" t="str">
        <f t="shared" si="7"/>
        <v>Roberta Frank Kartashev</v>
      </c>
      <c r="P12" t="str">
        <f t="shared" si="8"/>
        <v>Kartashev</v>
      </c>
      <c r="Q12" t="str">
        <f t="shared" si="9"/>
        <v xml:space="preserve">Frank </v>
      </c>
      <c r="R12" t="str">
        <f t="shared" si="10"/>
        <v xml:space="preserve">frank </v>
      </c>
      <c r="S12" t="str">
        <f t="shared" si="11"/>
        <v xml:space="preserve">FRANK </v>
      </c>
      <c r="T12" t="str">
        <f t="shared" si="12"/>
        <v xml:space="preserve">Frank </v>
      </c>
      <c r="U12" t="b">
        <f t="shared" si="13"/>
        <v>1</v>
      </c>
    </row>
    <row r="13" spans="2:23" x14ac:dyDescent="0.25">
      <c r="B13" s="27">
        <v>1009</v>
      </c>
      <c r="C13" s="37">
        <v>70200</v>
      </c>
      <c r="D13" s="28" t="s">
        <v>37</v>
      </c>
      <c r="E13" s="28" t="s">
        <v>301</v>
      </c>
      <c r="F13" s="28" t="s">
        <v>56</v>
      </c>
      <c r="G13" s="29" t="s">
        <v>68</v>
      </c>
      <c r="H13" t="str">
        <f t="shared" si="0"/>
        <v>Charlton Hubbuch</v>
      </c>
      <c r="I13" t="str">
        <f t="shared" si="1"/>
        <v>Charlton Hubbuch</v>
      </c>
      <c r="J13" t="str">
        <f t="shared" si="2"/>
        <v>Charlt</v>
      </c>
      <c r="K13">
        <f t="shared" si="3"/>
        <v>9</v>
      </c>
      <c r="L13" t="str">
        <f t="shared" si="4"/>
        <v>Charlton</v>
      </c>
      <c r="M13">
        <f t="shared" si="5"/>
        <v>8</v>
      </c>
      <c r="N13" t="str">
        <f t="shared" si="6"/>
        <v>Hubbuch</v>
      </c>
      <c r="O13" t="str">
        <f t="shared" si="7"/>
        <v>Charlton Putin Hubbuch</v>
      </c>
      <c r="P13" t="str">
        <f t="shared" si="8"/>
        <v>Hubbuch</v>
      </c>
      <c r="Q13" t="str">
        <f t="shared" si="9"/>
        <v xml:space="preserve">Putin </v>
      </c>
      <c r="R13" t="str">
        <f t="shared" si="10"/>
        <v xml:space="preserve">putin </v>
      </c>
      <c r="S13" t="str">
        <f t="shared" si="11"/>
        <v xml:space="preserve">PUTIN </v>
      </c>
      <c r="T13" t="str">
        <f t="shared" si="12"/>
        <v xml:space="preserve">Putin </v>
      </c>
      <c r="U13" t="b">
        <f t="shared" si="13"/>
        <v>1</v>
      </c>
    </row>
    <row r="14" spans="2:23" x14ac:dyDescent="0.25">
      <c r="B14" s="27">
        <v>1010</v>
      </c>
      <c r="C14" s="37">
        <v>36800</v>
      </c>
      <c r="D14" s="28" t="s">
        <v>38</v>
      </c>
      <c r="E14" s="28" t="s">
        <v>302</v>
      </c>
      <c r="F14" s="28" t="s">
        <v>2</v>
      </c>
      <c r="G14" s="29" t="s">
        <v>69</v>
      </c>
      <c r="H14" t="str">
        <f t="shared" si="0"/>
        <v>Dana West</v>
      </c>
      <c r="I14" t="str">
        <f t="shared" si="1"/>
        <v>Dana West</v>
      </c>
      <c r="J14" t="str">
        <f t="shared" si="2"/>
        <v>Dana W</v>
      </c>
      <c r="K14">
        <f t="shared" si="3"/>
        <v>5</v>
      </c>
      <c r="L14" t="str">
        <f t="shared" si="4"/>
        <v>Dana</v>
      </c>
      <c r="M14">
        <f t="shared" si="5"/>
        <v>4</v>
      </c>
      <c r="N14" t="str">
        <f t="shared" si="6"/>
        <v>West</v>
      </c>
      <c r="O14" t="str">
        <f t="shared" si="7"/>
        <v>Dana Apple West</v>
      </c>
      <c r="P14" t="str">
        <f t="shared" si="8"/>
        <v>West</v>
      </c>
      <c r="Q14" t="str">
        <f t="shared" si="9"/>
        <v xml:space="preserve">Apple </v>
      </c>
      <c r="R14" t="str">
        <f t="shared" si="10"/>
        <v xml:space="preserve">apple </v>
      </c>
      <c r="S14" t="str">
        <f t="shared" si="11"/>
        <v xml:space="preserve">APPLE </v>
      </c>
      <c r="T14" t="str">
        <f t="shared" si="12"/>
        <v xml:space="preserve">Apple </v>
      </c>
      <c r="U14" t="b">
        <f t="shared" si="13"/>
        <v>1</v>
      </c>
    </row>
    <row r="15" spans="2:23" x14ac:dyDescent="0.25">
      <c r="B15" s="27">
        <v>1011</v>
      </c>
      <c r="C15" s="37">
        <v>71500</v>
      </c>
      <c r="D15" s="28" t="s">
        <v>39</v>
      </c>
      <c r="E15" s="28" t="s">
        <v>303</v>
      </c>
      <c r="F15" s="28" t="s">
        <v>57</v>
      </c>
      <c r="G15" s="29" t="s">
        <v>66</v>
      </c>
      <c r="H15" t="str">
        <f t="shared" si="0"/>
        <v>Kristin Johnston</v>
      </c>
      <c r="I15" t="str">
        <f t="shared" si="1"/>
        <v>Kristin Johnston</v>
      </c>
      <c r="J15" t="str">
        <f t="shared" si="2"/>
        <v>Kristi</v>
      </c>
      <c r="K15">
        <f t="shared" si="3"/>
        <v>8</v>
      </c>
      <c r="L15" t="str">
        <f t="shared" si="4"/>
        <v>Kristin</v>
      </c>
      <c r="M15">
        <f t="shared" si="5"/>
        <v>7</v>
      </c>
      <c r="N15" t="str">
        <f t="shared" si="6"/>
        <v>Johnston</v>
      </c>
      <c r="O15" t="str">
        <f t="shared" si="7"/>
        <v>Kristin Kanye Johnston</v>
      </c>
      <c r="P15" t="str">
        <f t="shared" si="8"/>
        <v>Johnston</v>
      </c>
      <c r="Q15" t="str">
        <f t="shared" si="9"/>
        <v xml:space="preserve">Kanye </v>
      </c>
      <c r="R15" t="str">
        <f t="shared" si="10"/>
        <v xml:space="preserve">kanye </v>
      </c>
      <c r="S15" t="str">
        <f t="shared" si="11"/>
        <v xml:space="preserve">KANYE </v>
      </c>
      <c r="T15" t="str">
        <f t="shared" si="12"/>
        <v xml:space="preserve">Kanye </v>
      </c>
      <c r="U15" t="b">
        <f t="shared" si="13"/>
        <v>1</v>
      </c>
    </row>
    <row r="16" spans="2:23" x14ac:dyDescent="0.25">
      <c r="B16" s="27">
        <v>1012</v>
      </c>
      <c r="C16" s="37">
        <v>62500</v>
      </c>
      <c r="D16" s="28" t="s">
        <v>40</v>
      </c>
      <c r="E16" s="28" t="s">
        <v>304</v>
      </c>
      <c r="F16" s="28" t="s">
        <v>58</v>
      </c>
      <c r="G16" s="29" t="s">
        <v>66</v>
      </c>
      <c r="H16" t="str">
        <f t="shared" si="0"/>
        <v>Jennifer Goodwin</v>
      </c>
      <c r="I16" t="str">
        <f t="shared" si="1"/>
        <v>Jennifer Goodwin</v>
      </c>
      <c r="J16" t="str">
        <f t="shared" si="2"/>
        <v>Jennif</v>
      </c>
      <c r="K16">
        <f t="shared" si="3"/>
        <v>9</v>
      </c>
      <c r="L16" t="str">
        <f t="shared" si="4"/>
        <v>Jennifer</v>
      </c>
      <c r="M16">
        <f t="shared" si="5"/>
        <v>8</v>
      </c>
      <c r="N16" t="str">
        <f t="shared" si="6"/>
        <v>Goodwin</v>
      </c>
      <c r="O16" t="str">
        <f t="shared" si="7"/>
        <v>Jennifer Grace Goodwin</v>
      </c>
      <c r="P16" t="str">
        <f t="shared" si="8"/>
        <v>Goodwin</v>
      </c>
      <c r="Q16" t="str">
        <f t="shared" si="9"/>
        <v xml:space="preserve">Grace </v>
      </c>
      <c r="R16" t="str">
        <f t="shared" si="10"/>
        <v xml:space="preserve">grace </v>
      </c>
      <c r="S16" t="str">
        <f t="shared" si="11"/>
        <v xml:space="preserve">GRACE </v>
      </c>
      <c r="T16" t="str">
        <f t="shared" si="12"/>
        <v xml:space="preserve">Grace </v>
      </c>
      <c r="U16" t="b">
        <f t="shared" si="13"/>
        <v>1</v>
      </c>
    </row>
    <row r="17" spans="2:21" x14ac:dyDescent="0.25">
      <c r="B17" s="27">
        <v>1013</v>
      </c>
      <c r="C17" s="37">
        <v>80200</v>
      </c>
      <c r="D17" s="28" t="s">
        <v>41</v>
      </c>
      <c r="E17" s="28" t="s">
        <v>305</v>
      </c>
      <c r="F17" s="28" t="s">
        <v>59</v>
      </c>
      <c r="G17" s="29" t="s">
        <v>67</v>
      </c>
      <c r="H17" t="str">
        <f t="shared" si="0"/>
        <v>Barbara Doninger</v>
      </c>
      <c r="I17" t="str">
        <f t="shared" si="1"/>
        <v>Barbara Doninger</v>
      </c>
      <c r="J17" t="str">
        <f t="shared" si="2"/>
        <v>Barbar</v>
      </c>
      <c r="K17">
        <f t="shared" si="3"/>
        <v>8</v>
      </c>
      <c r="L17" t="str">
        <f t="shared" si="4"/>
        <v>Barbara</v>
      </c>
      <c r="M17">
        <f t="shared" si="5"/>
        <v>7</v>
      </c>
      <c r="N17" t="str">
        <f t="shared" si="6"/>
        <v>Doninger</v>
      </c>
      <c r="O17" t="str">
        <f t="shared" si="7"/>
        <v>Barbara Butch Doninger</v>
      </c>
      <c r="P17" t="str">
        <f t="shared" si="8"/>
        <v>Doninger</v>
      </c>
      <c r="Q17" t="str">
        <f t="shared" si="9"/>
        <v xml:space="preserve">Butch </v>
      </c>
      <c r="R17" t="str">
        <f t="shared" si="10"/>
        <v xml:space="preserve">butch </v>
      </c>
      <c r="S17" t="str">
        <f t="shared" si="11"/>
        <v xml:space="preserve">BUTCH </v>
      </c>
      <c r="T17" t="str">
        <f t="shared" si="12"/>
        <v xml:space="preserve">Butch </v>
      </c>
      <c r="U17" t="b">
        <f t="shared" si="13"/>
        <v>1</v>
      </c>
    </row>
    <row r="18" spans="2:21" x14ac:dyDescent="0.25">
      <c r="B18" s="27">
        <v>1014</v>
      </c>
      <c r="C18" s="37">
        <v>39100</v>
      </c>
      <c r="D18" s="28" t="s">
        <v>42</v>
      </c>
      <c r="E18" s="28" t="s">
        <v>306</v>
      </c>
      <c r="F18" s="28" t="s">
        <v>60</v>
      </c>
      <c r="G18" s="29" t="s">
        <v>69</v>
      </c>
      <c r="H18" t="str">
        <f t="shared" si="0"/>
        <v>James Anderson</v>
      </c>
      <c r="I18" t="str">
        <f t="shared" si="1"/>
        <v>James Anderson</v>
      </c>
      <c r="J18" t="str">
        <f t="shared" si="2"/>
        <v xml:space="preserve">James </v>
      </c>
      <c r="K18">
        <f t="shared" si="3"/>
        <v>6</v>
      </c>
      <c r="L18" t="str">
        <f t="shared" si="4"/>
        <v>James</v>
      </c>
      <c r="M18">
        <f t="shared" si="5"/>
        <v>5</v>
      </c>
      <c r="N18" t="str">
        <f t="shared" si="6"/>
        <v>Anderson</v>
      </c>
      <c r="O18" t="str">
        <f t="shared" si="7"/>
        <v>James Barney Anderson</v>
      </c>
      <c r="P18" t="str">
        <f t="shared" si="8"/>
        <v>Anderson</v>
      </c>
      <c r="Q18" t="str">
        <f t="shared" si="9"/>
        <v xml:space="preserve">Barney </v>
      </c>
      <c r="R18" t="str">
        <f t="shared" si="10"/>
        <v xml:space="preserve">barney </v>
      </c>
      <c r="S18" t="str">
        <f t="shared" si="11"/>
        <v xml:space="preserve">BARNEY </v>
      </c>
      <c r="T18" t="str">
        <f t="shared" si="12"/>
        <v xml:space="preserve">Barney </v>
      </c>
      <c r="U18" t="b">
        <f t="shared" si="13"/>
        <v>1</v>
      </c>
    </row>
    <row r="19" spans="2:21" x14ac:dyDescent="0.25">
      <c r="B19" s="27">
        <v>1015</v>
      </c>
      <c r="C19" s="37">
        <v>66800</v>
      </c>
      <c r="D19" s="28" t="s">
        <v>43</v>
      </c>
      <c r="E19" s="28" t="s">
        <v>307</v>
      </c>
      <c r="F19" s="28" t="s">
        <v>61</v>
      </c>
      <c r="G19" s="29" t="s">
        <v>69</v>
      </c>
      <c r="H19" t="str">
        <f t="shared" si="0"/>
        <v>Indira Saylor</v>
      </c>
      <c r="I19" t="str">
        <f t="shared" si="1"/>
        <v>Indira Saylor</v>
      </c>
      <c r="J19" t="str">
        <f t="shared" si="2"/>
        <v>Indira</v>
      </c>
      <c r="K19">
        <f t="shared" si="3"/>
        <v>7</v>
      </c>
      <c r="L19" t="str">
        <f t="shared" si="4"/>
        <v>Indira</v>
      </c>
      <c r="M19">
        <f t="shared" si="5"/>
        <v>6</v>
      </c>
      <c r="N19" t="str">
        <f t="shared" si="6"/>
        <v>Saylor</v>
      </c>
      <c r="O19" t="str">
        <f t="shared" si="7"/>
        <v>Indira Alan Saylor</v>
      </c>
      <c r="P19" t="str">
        <f t="shared" si="8"/>
        <v>Saylor</v>
      </c>
      <c r="Q19" t="str">
        <f t="shared" si="9"/>
        <v xml:space="preserve">Alan </v>
      </c>
      <c r="R19" t="str">
        <f t="shared" si="10"/>
        <v xml:space="preserve">alan </v>
      </c>
      <c r="S19" t="str">
        <f t="shared" si="11"/>
        <v xml:space="preserve">ALAN </v>
      </c>
      <c r="T19" t="str">
        <f t="shared" si="12"/>
        <v xml:space="preserve">Alan </v>
      </c>
      <c r="U19" t="b">
        <f t="shared" si="13"/>
        <v>1</v>
      </c>
    </row>
    <row r="20" spans="2:21" x14ac:dyDescent="0.25">
      <c r="B20" s="27">
        <v>1016</v>
      </c>
      <c r="C20" s="37">
        <v>98800</v>
      </c>
      <c r="D20" s="28" t="s">
        <v>44</v>
      </c>
      <c r="E20" s="28" t="s">
        <v>308</v>
      </c>
      <c r="F20" s="28" t="s">
        <v>62</v>
      </c>
      <c r="G20" s="29" t="s">
        <v>69</v>
      </c>
      <c r="H20" t="str">
        <f t="shared" si="0"/>
        <v>Artie Lawrence</v>
      </c>
      <c r="I20" t="str">
        <f t="shared" si="1"/>
        <v>Artie Lawrence</v>
      </c>
      <c r="J20" t="str">
        <f t="shared" si="2"/>
        <v xml:space="preserve">Artie </v>
      </c>
      <c r="K20">
        <f t="shared" si="3"/>
        <v>6</v>
      </c>
      <c r="L20" t="str">
        <f t="shared" si="4"/>
        <v>Artie</v>
      </c>
      <c r="M20">
        <f t="shared" si="5"/>
        <v>5</v>
      </c>
      <c r="N20" t="str">
        <f t="shared" si="6"/>
        <v>Lawrence</v>
      </c>
      <c r="O20" t="str">
        <f t="shared" si="7"/>
        <v>Artie Archie Lawrence</v>
      </c>
      <c r="P20" t="str">
        <f t="shared" si="8"/>
        <v>Lawrence</v>
      </c>
      <c r="Q20" t="str">
        <f t="shared" si="9"/>
        <v xml:space="preserve">Archie </v>
      </c>
      <c r="R20" t="str">
        <f t="shared" si="10"/>
        <v xml:space="preserve">archie </v>
      </c>
      <c r="S20" t="str">
        <f t="shared" si="11"/>
        <v xml:space="preserve">ARCHIE </v>
      </c>
      <c r="T20" t="str">
        <f t="shared" si="12"/>
        <v xml:space="preserve">Archie </v>
      </c>
      <c r="U20" t="b">
        <f t="shared" si="13"/>
        <v>1</v>
      </c>
    </row>
    <row r="21" spans="2:21" x14ac:dyDescent="0.25">
      <c r="B21" s="27">
        <v>1017</v>
      </c>
      <c r="C21" s="37">
        <v>53900</v>
      </c>
      <c r="D21" s="28" t="s">
        <v>45</v>
      </c>
      <c r="E21" s="28" t="s">
        <v>309</v>
      </c>
      <c r="F21" s="28" t="s">
        <v>63</v>
      </c>
      <c r="G21" s="29" t="s">
        <v>67</v>
      </c>
      <c r="H21" t="str">
        <f t="shared" si="0"/>
        <v>Brian Rovik</v>
      </c>
      <c r="I21" t="str">
        <f t="shared" si="1"/>
        <v>Brian Rovik</v>
      </c>
      <c r="J21" t="str">
        <f t="shared" si="2"/>
        <v xml:space="preserve">Brian </v>
      </c>
      <c r="K21">
        <f t="shared" si="3"/>
        <v>6</v>
      </c>
      <c r="L21" t="str">
        <f t="shared" si="4"/>
        <v>Brian</v>
      </c>
      <c r="M21">
        <f t="shared" si="5"/>
        <v>5</v>
      </c>
      <c r="N21" t="str">
        <f t="shared" si="6"/>
        <v>Rovik</v>
      </c>
      <c r="O21" t="str">
        <f t="shared" si="7"/>
        <v>Brian Flannegan Rovik</v>
      </c>
      <c r="P21" t="str">
        <f t="shared" si="8"/>
        <v>Rovik</v>
      </c>
      <c r="Q21" t="str">
        <f t="shared" si="9"/>
        <v xml:space="preserve">Flannegan </v>
      </c>
      <c r="R21" t="str">
        <f t="shared" si="10"/>
        <v xml:space="preserve">flannegan </v>
      </c>
      <c r="S21" t="str">
        <f t="shared" si="11"/>
        <v xml:space="preserve">FLANNEGAN </v>
      </c>
      <c r="T21" t="str">
        <f t="shared" si="12"/>
        <v xml:space="preserve">Flannegan </v>
      </c>
      <c r="U21" t="b">
        <f t="shared" si="13"/>
        <v>1</v>
      </c>
    </row>
    <row r="22" spans="2:21" x14ac:dyDescent="0.25">
      <c r="B22" s="27">
        <v>1018</v>
      </c>
      <c r="C22" s="37">
        <v>49700</v>
      </c>
      <c r="D22" s="28" t="s">
        <v>46</v>
      </c>
      <c r="E22" s="28" t="s">
        <v>310</v>
      </c>
      <c r="F22" s="28" t="s">
        <v>64</v>
      </c>
      <c r="G22" s="29" t="s">
        <v>68</v>
      </c>
      <c r="H22" t="str">
        <f t="shared" si="0"/>
        <v>Nils Gerstle</v>
      </c>
      <c r="I22" t="str">
        <f t="shared" si="1"/>
        <v>Nils Gerstle</v>
      </c>
      <c r="J22" t="str">
        <f t="shared" si="2"/>
        <v>Nils G</v>
      </c>
      <c r="K22">
        <f t="shared" si="3"/>
        <v>5</v>
      </c>
      <c r="L22" t="str">
        <f t="shared" si="4"/>
        <v>Nils</v>
      </c>
      <c r="M22">
        <f t="shared" si="5"/>
        <v>4</v>
      </c>
      <c r="N22" t="str">
        <f t="shared" si="6"/>
        <v>Gerstle</v>
      </c>
      <c r="O22" t="str">
        <f t="shared" si="7"/>
        <v>Nils Bach-Choi Gerstle</v>
      </c>
      <c r="P22" t="str">
        <f t="shared" si="8"/>
        <v>Gerstle</v>
      </c>
      <c r="Q22" t="str">
        <f t="shared" si="9"/>
        <v xml:space="preserve">Bach-Choi </v>
      </c>
      <c r="R22" t="str">
        <f t="shared" si="10"/>
        <v xml:space="preserve">bach-choi </v>
      </c>
      <c r="S22" t="str">
        <f t="shared" si="11"/>
        <v xml:space="preserve">BACH-CHOI </v>
      </c>
      <c r="T22" t="str">
        <f t="shared" si="12"/>
        <v xml:space="preserve">Bach-Choi </v>
      </c>
      <c r="U22" t="b">
        <f t="shared" si="13"/>
        <v>1</v>
      </c>
    </row>
    <row r="23" spans="2:21" ht="15.75" thickBot="1" x14ac:dyDescent="0.3">
      <c r="B23" s="30">
        <v>1019</v>
      </c>
      <c r="C23" s="38">
        <v>49200</v>
      </c>
      <c r="D23" s="31" t="s">
        <v>47</v>
      </c>
      <c r="E23" s="31" t="s">
        <v>311</v>
      </c>
      <c r="F23" s="31" t="s">
        <v>65</v>
      </c>
      <c r="G23" s="32" t="s">
        <v>69</v>
      </c>
      <c r="H23" t="str">
        <f t="shared" si="0"/>
        <v>Martin Hendershot</v>
      </c>
      <c r="I23" t="str">
        <f t="shared" si="1"/>
        <v>Martin Hendershot</v>
      </c>
      <c r="J23" t="str">
        <f t="shared" si="2"/>
        <v>Martin</v>
      </c>
      <c r="K23">
        <f t="shared" si="3"/>
        <v>7</v>
      </c>
      <c r="L23" t="str">
        <f t="shared" si="4"/>
        <v>Martin</v>
      </c>
      <c r="M23">
        <f t="shared" si="5"/>
        <v>6</v>
      </c>
      <c r="N23" t="str">
        <f t="shared" si="6"/>
        <v>Hendershot</v>
      </c>
      <c r="O23" t="str">
        <f t="shared" si="7"/>
        <v>Martin Jose Hendershot</v>
      </c>
      <c r="P23" t="str">
        <f t="shared" si="8"/>
        <v>Hendershot</v>
      </c>
      <c r="Q23" t="str">
        <f t="shared" si="9"/>
        <v xml:space="preserve">Jose </v>
      </c>
      <c r="R23" t="str">
        <f t="shared" si="10"/>
        <v xml:space="preserve">jose </v>
      </c>
      <c r="S23" t="str">
        <f t="shared" si="11"/>
        <v xml:space="preserve">JOSE </v>
      </c>
      <c r="T23" t="str">
        <f t="shared" si="12"/>
        <v xml:space="preserve">Jose </v>
      </c>
      <c r="U23" t="b">
        <f t="shared" si="13"/>
        <v>1</v>
      </c>
    </row>
    <row r="31" spans="2:21" x14ac:dyDescent="0.25">
      <c r="I31" t="s">
        <v>316</v>
      </c>
    </row>
  </sheetData>
  <mergeCells count="1">
    <mergeCell ref="B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zoomScale="160" zoomScaleNormal="160" workbookViewId="0">
      <selection sqref="A1:XFD1048576"/>
    </sheetView>
  </sheetViews>
  <sheetFormatPr defaultRowHeight="15" x14ac:dyDescent="0.25"/>
  <cols>
    <col min="2" max="2" width="17.42578125" customWidth="1"/>
    <col min="3" max="3" width="11.85546875" customWidth="1"/>
    <col min="4" max="4" width="13" customWidth="1"/>
    <col min="5" max="5" width="17.28515625" bestFit="1" customWidth="1"/>
  </cols>
  <sheetData>
    <row r="1" spans="2:7" ht="15.75" thickBot="1" x14ac:dyDescent="0.3"/>
    <row r="2" spans="2:7" ht="15.75" thickBot="1" x14ac:dyDescent="0.3">
      <c r="B2" s="82" t="s">
        <v>98</v>
      </c>
      <c r="C2" s="83"/>
      <c r="D2" s="84"/>
    </row>
    <row r="3" spans="2:7" ht="15.75" thickBot="1" x14ac:dyDescent="0.3">
      <c r="B3" s="21" t="s">
        <v>71</v>
      </c>
      <c r="C3" s="22" t="s">
        <v>27</v>
      </c>
      <c r="D3" s="23" t="s">
        <v>26</v>
      </c>
    </row>
    <row r="4" spans="2:7" x14ac:dyDescent="0.25">
      <c r="B4" s="39">
        <v>496500.33</v>
      </c>
      <c r="C4" s="40" t="s">
        <v>72</v>
      </c>
      <c r="D4" s="41" t="s">
        <v>85</v>
      </c>
      <c r="E4" t="str">
        <f>CONCATENATE(C4,", ",D4)</f>
        <v>Allen, Kim</v>
      </c>
      <c r="F4" t="str">
        <f>LEFT(E4,FIND(",",E4)-1)</f>
        <v>Allen</v>
      </c>
      <c r="G4" t="str">
        <f>RIGHT(E4,LEN(E4)-FIND(" ",E4))</f>
        <v>Kim</v>
      </c>
    </row>
    <row r="5" spans="2:7" x14ac:dyDescent="0.25">
      <c r="B5" s="42">
        <v>250500.57</v>
      </c>
      <c r="C5" s="40" t="s">
        <v>73</v>
      </c>
      <c r="D5" s="41" t="s">
        <v>86</v>
      </c>
      <c r="E5" t="str">
        <f t="shared" ref="E5:E16" si="0">CONCATENATE(C5,", ",D5)</f>
        <v>Brown, Ed</v>
      </c>
      <c r="F5" t="str">
        <f t="shared" ref="F5:F16" si="1">LEFT(E5,FIND(",",E5)-1)</f>
        <v>Brown</v>
      </c>
      <c r="G5" t="str">
        <f t="shared" ref="G5:G16" si="2">RIGHT(E5,LEN(E5)-FIND(" ",E5))</f>
        <v>Ed</v>
      </c>
    </row>
    <row r="6" spans="2:7" x14ac:dyDescent="0.25">
      <c r="B6" s="42">
        <v>196250.12</v>
      </c>
      <c r="C6" s="40" t="s">
        <v>74</v>
      </c>
      <c r="D6" s="41" t="s">
        <v>87</v>
      </c>
      <c r="E6" t="str">
        <f t="shared" si="0"/>
        <v>DaVinci, Leonardo</v>
      </c>
      <c r="F6" t="str">
        <f t="shared" si="1"/>
        <v>DaVinci</v>
      </c>
      <c r="G6" t="str">
        <f t="shared" si="2"/>
        <v>Leonardo</v>
      </c>
    </row>
    <row r="7" spans="2:7" x14ac:dyDescent="0.25">
      <c r="B7" s="42">
        <v>670750.94999999995</v>
      </c>
      <c r="C7" s="40" t="s">
        <v>75</v>
      </c>
      <c r="D7" s="41" t="s">
        <v>88</v>
      </c>
      <c r="E7" t="str">
        <f t="shared" si="0"/>
        <v>Gold, Inga</v>
      </c>
      <c r="F7" t="str">
        <f t="shared" si="1"/>
        <v>Gold</v>
      </c>
      <c r="G7" t="str">
        <f t="shared" si="2"/>
        <v>Inga</v>
      </c>
    </row>
    <row r="8" spans="2:7" x14ac:dyDescent="0.25">
      <c r="B8" s="42">
        <v>720250.48</v>
      </c>
      <c r="C8" s="40" t="s">
        <v>76</v>
      </c>
      <c r="D8" s="41" t="s">
        <v>89</v>
      </c>
      <c r="E8" t="str">
        <f t="shared" si="0"/>
        <v>Grant, Lucy</v>
      </c>
      <c r="F8" t="str">
        <f t="shared" si="1"/>
        <v>Grant</v>
      </c>
      <c r="G8" t="str">
        <f t="shared" si="2"/>
        <v>Lucy</v>
      </c>
    </row>
    <row r="9" spans="2:7" x14ac:dyDescent="0.25">
      <c r="B9" s="42">
        <v>156249.5</v>
      </c>
      <c r="C9" s="40" t="s">
        <v>77</v>
      </c>
      <c r="D9" s="41" t="s">
        <v>90</v>
      </c>
      <c r="E9" t="str">
        <f t="shared" si="0"/>
        <v>Johns, Diane</v>
      </c>
      <c r="F9" t="str">
        <f t="shared" si="1"/>
        <v>Johns</v>
      </c>
      <c r="G9" t="str">
        <f t="shared" si="2"/>
        <v>Diane</v>
      </c>
    </row>
    <row r="10" spans="2:7" x14ac:dyDescent="0.25">
      <c r="B10" s="42">
        <v>312750.56</v>
      </c>
      <c r="C10" s="40" t="s">
        <v>78</v>
      </c>
      <c r="D10" s="41" t="s">
        <v>91</v>
      </c>
      <c r="E10" t="str">
        <f t="shared" si="0"/>
        <v>Jones, Anna</v>
      </c>
      <c r="F10" t="str">
        <f t="shared" si="1"/>
        <v>Jones</v>
      </c>
      <c r="G10" t="str">
        <f t="shared" si="2"/>
        <v>Anna</v>
      </c>
    </row>
    <row r="11" spans="2:7" x14ac:dyDescent="0.25">
      <c r="B11" s="42">
        <v>625000.06000000006</v>
      </c>
      <c r="C11" s="40" t="s">
        <v>79</v>
      </c>
      <c r="D11" s="41" t="s">
        <v>92</v>
      </c>
      <c r="E11" t="str">
        <f t="shared" si="0"/>
        <v>Kane, Fran</v>
      </c>
      <c r="F11" t="str">
        <f t="shared" si="1"/>
        <v>Kane</v>
      </c>
      <c r="G11" t="str">
        <f t="shared" si="2"/>
        <v>Fran</v>
      </c>
    </row>
    <row r="12" spans="2:7" x14ac:dyDescent="0.25">
      <c r="B12" s="42">
        <v>519000.08</v>
      </c>
      <c r="C12" s="40" t="s">
        <v>80</v>
      </c>
      <c r="D12" s="41" t="s">
        <v>93</v>
      </c>
      <c r="E12" t="str">
        <f t="shared" si="0"/>
        <v>Lee, Johnny</v>
      </c>
      <c r="F12" t="str">
        <f t="shared" si="1"/>
        <v>Lee</v>
      </c>
      <c r="G12" t="str">
        <f t="shared" si="2"/>
        <v>Johnny</v>
      </c>
    </row>
    <row r="13" spans="2:7" x14ac:dyDescent="0.25">
      <c r="B13" s="42">
        <v>825000.62</v>
      </c>
      <c r="C13" s="40" t="s">
        <v>81</v>
      </c>
      <c r="D13" s="41" t="s">
        <v>94</v>
      </c>
      <c r="E13" t="str">
        <f t="shared" si="0"/>
        <v>Mouse, Minnie</v>
      </c>
      <c r="F13" t="str">
        <f t="shared" si="1"/>
        <v>Mouse</v>
      </c>
      <c r="G13" t="str">
        <f t="shared" si="2"/>
        <v>Minnie</v>
      </c>
    </row>
    <row r="14" spans="2:7" x14ac:dyDescent="0.25">
      <c r="B14" s="42">
        <v>282750.5</v>
      </c>
      <c r="C14" s="40" t="s">
        <v>82</v>
      </c>
      <c r="D14" s="41" t="s">
        <v>95</v>
      </c>
      <c r="E14" t="str">
        <f t="shared" si="0"/>
        <v>Rogers, Gene</v>
      </c>
      <c r="F14" t="str">
        <f t="shared" si="1"/>
        <v>Rogers</v>
      </c>
      <c r="G14" t="str">
        <f t="shared" si="2"/>
        <v>Gene</v>
      </c>
    </row>
    <row r="15" spans="2:7" x14ac:dyDescent="0.25">
      <c r="B15" s="42">
        <v>950000.88</v>
      </c>
      <c r="C15" s="40" t="s">
        <v>83</v>
      </c>
      <c r="D15" s="41" t="s">
        <v>96</v>
      </c>
      <c r="E15" t="str">
        <f t="shared" si="0"/>
        <v>Simpson, Homer</v>
      </c>
      <c r="F15" t="str">
        <f t="shared" si="1"/>
        <v>Simpson</v>
      </c>
      <c r="G15" t="str">
        <f t="shared" si="2"/>
        <v>Homer</v>
      </c>
    </row>
    <row r="16" spans="2:7" ht="15.75" thickBot="1" x14ac:dyDescent="0.3">
      <c r="B16" s="43">
        <v>196250.13</v>
      </c>
      <c r="C16" s="44" t="s">
        <v>84</v>
      </c>
      <c r="D16" s="45" t="s">
        <v>97</v>
      </c>
      <c r="E16" t="str">
        <f t="shared" si="0"/>
        <v>Thomas, Carla</v>
      </c>
      <c r="F16" t="str">
        <f t="shared" si="1"/>
        <v>Thomas</v>
      </c>
      <c r="G16" t="str">
        <f t="shared" si="2"/>
        <v>Carla</v>
      </c>
    </row>
  </sheetData>
  <mergeCells count="1">
    <mergeCell ref="B2:D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zoomScale="340" zoomScaleNormal="340" workbookViewId="0">
      <selection sqref="A1:XFD1048576"/>
    </sheetView>
  </sheetViews>
  <sheetFormatPr defaultRowHeight="15" x14ac:dyDescent="0.25"/>
  <cols>
    <col min="5" max="5" width="11.28515625" bestFit="1" customWidth="1"/>
  </cols>
  <sheetData>
    <row r="1" spans="1:6" ht="16.5" thickTop="1" thickBot="1" x14ac:dyDescent="0.3">
      <c r="A1" s="46" t="s">
        <v>99</v>
      </c>
      <c r="B1" s="46" t="s">
        <v>100</v>
      </c>
      <c r="C1" s="46" t="s">
        <v>101</v>
      </c>
    </row>
    <row r="2" spans="1:6" ht="16.5" thickTop="1" thickBot="1" x14ac:dyDescent="0.3">
      <c r="A2" s="47" t="s">
        <v>102</v>
      </c>
      <c r="B2" s="48">
        <v>74</v>
      </c>
      <c r="C2" s="49" t="str">
        <f>IF(B2&gt;=$E$5,$F$5,IF(B2&gt;=$E$4,$F$4,$F$3))</f>
        <v>Pass</v>
      </c>
      <c r="E2" s="50" t="s">
        <v>100</v>
      </c>
      <c r="F2" s="50" t="s">
        <v>101</v>
      </c>
    </row>
    <row r="3" spans="1:6" ht="16.5" thickTop="1" thickBot="1" x14ac:dyDescent="0.3">
      <c r="A3" s="47" t="s">
        <v>103</v>
      </c>
      <c r="B3" s="48">
        <v>98</v>
      </c>
      <c r="C3" s="49" t="str">
        <f t="shared" ref="C3:C6" si="0">IF(B3&gt;=$E$5,$F$5,IF(B3&gt;=$E$4,$F$4,$F$3))</f>
        <v>Honors</v>
      </c>
      <c r="E3" s="48">
        <v>0</v>
      </c>
      <c r="F3" s="48" t="s">
        <v>104</v>
      </c>
    </row>
    <row r="4" spans="1:6" ht="16.5" thickTop="1" thickBot="1" x14ac:dyDescent="0.3">
      <c r="A4" s="47" t="s">
        <v>105</v>
      </c>
      <c r="B4" s="48">
        <v>82</v>
      </c>
      <c r="C4" s="49" t="str">
        <f t="shared" si="0"/>
        <v>Pass</v>
      </c>
      <c r="E4" s="48">
        <v>60</v>
      </c>
      <c r="F4" s="48" t="s">
        <v>106</v>
      </c>
    </row>
    <row r="5" spans="1:6" ht="16.5" thickTop="1" thickBot="1" x14ac:dyDescent="0.3">
      <c r="A5" s="47" t="s">
        <v>107</v>
      </c>
      <c r="B5" s="48">
        <v>41</v>
      </c>
      <c r="C5" s="49" t="str">
        <f t="shared" si="0"/>
        <v>Fail</v>
      </c>
      <c r="E5" s="48">
        <v>90</v>
      </c>
      <c r="F5" s="48" t="s">
        <v>108</v>
      </c>
    </row>
    <row r="6" spans="1:6" ht="16.5" thickTop="1" thickBot="1" x14ac:dyDescent="0.3">
      <c r="A6" s="47" t="s">
        <v>109</v>
      </c>
      <c r="B6" s="48">
        <v>61</v>
      </c>
      <c r="C6" s="49" t="str">
        <f t="shared" si="0"/>
        <v>Pass</v>
      </c>
    </row>
    <row r="7" spans="1:6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0"/>
  <sheetViews>
    <sheetView tabSelected="1" workbookViewId="0">
      <pane ySplit="1" topLeftCell="A2" activePane="bottomLeft" state="frozen"/>
      <selection sqref="A1:XFD1048576"/>
      <selection pane="bottomLeft" activeCell="H10" sqref="H10"/>
    </sheetView>
  </sheetViews>
  <sheetFormatPr defaultRowHeight="15" x14ac:dyDescent="0.25"/>
  <cols>
    <col min="1" max="1" width="8" style="53" bestFit="1" customWidth="1"/>
    <col min="2" max="2" width="11.85546875" style="53" bestFit="1" customWidth="1"/>
    <col min="3" max="3" width="10.7109375" style="53" bestFit="1" customWidth="1"/>
    <col min="4" max="4" width="8" style="53" bestFit="1" customWidth="1"/>
    <col min="5" max="5" width="13.85546875" style="53" bestFit="1" customWidth="1"/>
    <col min="6" max="6" width="9.140625" style="53"/>
    <col min="7" max="7" width="9.28515625" style="53" customWidth="1"/>
    <col min="8" max="8" width="10.7109375" style="53" bestFit="1" customWidth="1"/>
    <col min="9" max="9" width="11.7109375" style="53" bestFit="1" customWidth="1"/>
    <col min="10" max="10" width="10.7109375" style="53" bestFit="1" customWidth="1"/>
    <col min="11" max="16384" width="9.140625" style="53"/>
  </cols>
  <sheetData>
    <row r="1" spans="1:12" x14ac:dyDescent="0.25">
      <c r="A1" s="51" t="s">
        <v>110</v>
      </c>
      <c r="B1" s="51" t="s">
        <v>111</v>
      </c>
      <c r="C1" s="51" t="s">
        <v>112</v>
      </c>
      <c r="D1" s="52" t="s">
        <v>113</v>
      </c>
      <c r="E1" s="51" t="s">
        <v>114</v>
      </c>
      <c r="H1" s="53" t="s">
        <v>110</v>
      </c>
      <c r="I1" s="53" t="s">
        <v>111</v>
      </c>
      <c r="J1" s="53" t="s">
        <v>112</v>
      </c>
      <c r="K1" s="53" t="s">
        <v>113</v>
      </c>
      <c r="L1" s="53" t="s">
        <v>114</v>
      </c>
    </row>
    <row r="2" spans="1:12" x14ac:dyDescent="0.25">
      <c r="A2" s="54" t="s">
        <v>115</v>
      </c>
      <c r="B2" s="54" t="s">
        <v>116</v>
      </c>
      <c r="C2" s="55">
        <v>37818</v>
      </c>
      <c r="D2" s="54">
        <v>10248</v>
      </c>
      <c r="E2" s="56">
        <v>440</v>
      </c>
      <c r="H2" s="53" t="str">
        <f>"=UK"</f>
        <v>=UK</v>
      </c>
      <c r="K2" s="53" t="s">
        <v>324</v>
      </c>
    </row>
    <row r="3" spans="1:12" x14ac:dyDescent="0.25">
      <c r="A3" s="54" t="s">
        <v>115</v>
      </c>
      <c r="B3" s="54" t="s">
        <v>117</v>
      </c>
      <c r="C3" s="55">
        <v>37812</v>
      </c>
      <c r="D3" s="54">
        <v>10249</v>
      </c>
      <c r="E3" s="56">
        <v>1863.4</v>
      </c>
      <c r="H3" s="53" t="str">
        <f>"=USA"</f>
        <v>=USA</v>
      </c>
    </row>
    <row r="4" spans="1:12" x14ac:dyDescent="0.25">
      <c r="A4" s="54" t="s">
        <v>118</v>
      </c>
      <c r="B4" s="54" t="s">
        <v>119</v>
      </c>
      <c r="C4" s="55">
        <v>37814</v>
      </c>
      <c r="D4" s="54">
        <v>10250</v>
      </c>
      <c r="E4" s="56">
        <v>1552.6</v>
      </c>
    </row>
    <row r="5" spans="1:12" x14ac:dyDescent="0.25">
      <c r="A5" s="54" t="s">
        <v>118</v>
      </c>
      <c r="B5" s="54" t="s">
        <v>120</v>
      </c>
      <c r="C5" s="55">
        <v>37817</v>
      </c>
      <c r="D5" s="54">
        <v>10251</v>
      </c>
      <c r="E5" s="56">
        <v>654.05999999999995</v>
      </c>
    </row>
    <row r="6" spans="1:12" x14ac:dyDescent="0.25">
      <c r="A6" s="54" t="s">
        <v>118</v>
      </c>
      <c r="B6" s="54" t="s">
        <v>119</v>
      </c>
      <c r="C6" s="55">
        <v>37813</v>
      </c>
      <c r="D6" s="54">
        <v>10252</v>
      </c>
      <c r="E6" s="56">
        <v>3597.9</v>
      </c>
    </row>
    <row r="7" spans="1:12" x14ac:dyDescent="0.25">
      <c r="A7" s="54" t="s">
        <v>118</v>
      </c>
      <c r="B7" s="54" t="s">
        <v>120</v>
      </c>
      <c r="C7" s="55">
        <v>37818</v>
      </c>
      <c r="D7" s="54">
        <v>10253</v>
      </c>
      <c r="E7" s="56">
        <v>1444.8</v>
      </c>
    </row>
    <row r="8" spans="1:12" x14ac:dyDescent="0.25">
      <c r="A8" s="54" t="s">
        <v>115</v>
      </c>
      <c r="B8" s="54" t="s">
        <v>116</v>
      </c>
      <c r="C8" s="55">
        <v>37825</v>
      </c>
      <c r="D8" s="54">
        <v>10254</v>
      </c>
      <c r="E8" s="56">
        <v>556.62</v>
      </c>
    </row>
    <row r="9" spans="1:12" x14ac:dyDescent="0.25">
      <c r="A9" s="54" t="s">
        <v>115</v>
      </c>
      <c r="B9" s="54" t="s">
        <v>121</v>
      </c>
      <c r="C9" s="55">
        <v>37817</v>
      </c>
      <c r="D9" s="54">
        <v>10255</v>
      </c>
      <c r="E9" s="56">
        <v>2490.5</v>
      </c>
    </row>
    <row r="10" spans="1:12" x14ac:dyDescent="0.25">
      <c r="A10" s="54" t="s">
        <v>118</v>
      </c>
      <c r="B10" s="54" t="s">
        <v>120</v>
      </c>
      <c r="C10" s="55">
        <v>37819</v>
      </c>
      <c r="D10" s="54">
        <v>10256</v>
      </c>
      <c r="E10" s="56">
        <v>517.79999999999995</v>
      </c>
      <c r="H10" s="86">
        <f>DAY(INDEX(A1:E800,MATCH(MIN(E2:E800),E:E,0),MATCH(C1,A1:E1,0)))</f>
        <v>22</v>
      </c>
    </row>
    <row r="11" spans="1:12" x14ac:dyDescent="0.25">
      <c r="A11" s="54" t="s">
        <v>118</v>
      </c>
      <c r="B11" s="54" t="s">
        <v>119</v>
      </c>
      <c r="C11" s="55">
        <v>37824</v>
      </c>
      <c r="D11" s="54">
        <v>10257</v>
      </c>
      <c r="E11" s="56">
        <v>1119.9000000000001</v>
      </c>
      <c r="J11" s="53">
        <f>DMIN(A1:E800,"Country",H1:L3)</f>
        <v>0</v>
      </c>
    </row>
    <row r="12" spans="1:12" x14ac:dyDescent="0.25">
      <c r="A12" s="54" t="s">
        <v>118</v>
      </c>
      <c r="B12" s="54" t="s">
        <v>122</v>
      </c>
      <c r="C12" s="55">
        <v>37825</v>
      </c>
      <c r="D12" s="54">
        <v>10258</v>
      </c>
      <c r="E12" s="56">
        <v>1614.88</v>
      </c>
    </row>
    <row r="13" spans="1:12" x14ac:dyDescent="0.25">
      <c r="A13" s="54" t="s">
        <v>118</v>
      </c>
      <c r="B13" s="54" t="s">
        <v>119</v>
      </c>
      <c r="C13" s="55">
        <v>37827</v>
      </c>
      <c r="D13" s="54">
        <v>10259</v>
      </c>
      <c r="E13" s="56">
        <v>100.8</v>
      </c>
    </row>
    <row r="14" spans="1:12" x14ac:dyDescent="0.25">
      <c r="A14" s="54" t="s">
        <v>118</v>
      </c>
      <c r="B14" s="54" t="s">
        <v>119</v>
      </c>
      <c r="C14" s="55">
        <v>37831</v>
      </c>
      <c r="D14" s="54">
        <v>10260</v>
      </c>
      <c r="E14" s="56">
        <v>1504.65</v>
      </c>
    </row>
    <row r="15" spans="1:12" x14ac:dyDescent="0.25">
      <c r="A15" s="54" t="s">
        <v>118</v>
      </c>
      <c r="B15" s="54" t="s">
        <v>119</v>
      </c>
      <c r="C15" s="55">
        <v>37832</v>
      </c>
      <c r="D15" s="54">
        <v>10261</v>
      </c>
      <c r="E15" s="56">
        <v>448</v>
      </c>
    </row>
    <row r="16" spans="1:12" x14ac:dyDescent="0.25">
      <c r="A16" s="54" t="s">
        <v>118</v>
      </c>
      <c r="B16" s="54" t="s">
        <v>123</v>
      </c>
      <c r="C16" s="55">
        <v>37827</v>
      </c>
      <c r="D16" s="54">
        <v>10262</v>
      </c>
      <c r="E16" s="56">
        <v>584</v>
      </c>
    </row>
    <row r="17" spans="1:5" x14ac:dyDescent="0.25">
      <c r="A17" s="54" t="s">
        <v>115</v>
      </c>
      <c r="B17" s="54" t="s">
        <v>121</v>
      </c>
      <c r="C17" s="55">
        <v>37833</v>
      </c>
      <c r="D17" s="54">
        <v>10263</v>
      </c>
      <c r="E17" s="56">
        <v>1873.8</v>
      </c>
    </row>
    <row r="18" spans="1:5" x14ac:dyDescent="0.25">
      <c r="A18" s="54" t="s">
        <v>115</v>
      </c>
      <c r="B18" s="54" t="s">
        <v>117</v>
      </c>
      <c r="C18" s="55">
        <v>37856</v>
      </c>
      <c r="D18" s="54">
        <v>10264</v>
      </c>
      <c r="E18" s="56">
        <v>695.62</v>
      </c>
    </row>
    <row r="19" spans="1:5" x14ac:dyDescent="0.25">
      <c r="A19" s="54" t="s">
        <v>118</v>
      </c>
      <c r="B19" s="54" t="s">
        <v>124</v>
      </c>
      <c r="C19" s="55">
        <v>37845</v>
      </c>
      <c r="D19" s="54">
        <v>10265</v>
      </c>
      <c r="E19" s="56">
        <v>1176</v>
      </c>
    </row>
    <row r="20" spans="1:5" x14ac:dyDescent="0.25">
      <c r="A20" s="54" t="s">
        <v>118</v>
      </c>
      <c r="B20" s="54" t="s">
        <v>120</v>
      </c>
      <c r="C20" s="55">
        <v>37833</v>
      </c>
      <c r="D20" s="54">
        <v>10266</v>
      </c>
      <c r="E20" s="56">
        <v>346.56</v>
      </c>
    </row>
    <row r="21" spans="1:5" x14ac:dyDescent="0.25">
      <c r="A21" s="54" t="s">
        <v>118</v>
      </c>
      <c r="B21" s="54" t="s">
        <v>119</v>
      </c>
      <c r="C21" s="55">
        <v>37839</v>
      </c>
      <c r="D21" s="54">
        <v>10267</v>
      </c>
      <c r="E21" s="56">
        <v>3536.6</v>
      </c>
    </row>
    <row r="22" spans="1:5" x14ac:dyDescent="0.25">
      <c r="A22" s="54" t="s">
        <v>118</v>
      </c>
      <c r="B22" s="54" t="s">
        <v>123</v>
      </c>
      <c r="C22" s="55">
        <v>37835</v>
      </c>
      <c r="D22" s="54">
        <v>10268</v>
      </c>
      <c r="E22" s="56">
        <v>1101.2</v>
      </c>
    </row>
    <row r="23" spans="1:5" x14ac:dyDescent="0.25">
      <c r="A23" s="54" t="s">
        <v>115</v>
      </c>
      <c r="B23" s="54" t="s">
        <v>116</v>
      </c>
      <c r="C23" s="55">
        <v>37842</v>
      </c>
      <c r="D23" s="54">
        <v>10269</v>
      </c>
      <c r="E23" s="56">
        <v>642.20000000000005</v>
      </c>
    </row>
    <row r="24" spans="1:5" x14ac:dyDescent="0.25">
      <c r="A24" s="54" t="s">
        <v>118</v>
      </c>
      <c r="B24" s="54" t="s">
        <v>122</v>
      </c>
      <c r="C24" s="55">
        <v>37835</v>
      </c>
      <c r="D24" s="54">
        <v>10270</v>
      </c>
      <c r="E24" s="56">
        <v>1376</v>
      </c>
    </row>
    <row r="25" spans="1:5" x14ac:dyDescent="0.25">
      <c r="A25" s="54" t="s">
        <v>115</v>
      </c>
      <c r="B25" s="54" t="s">
        <v>117</v>
      </c>
      <c r="C25" s="55">
        <v>37863</v>
      </c>
      <c r="D25" s="54">
        <v>10271</v>
      </c>
      <c r="E25" s="56">
        <v>48</v>
      </c>
    </row>
    <row r="26" spans="1:5" x14ac:dyDescent="0.25">
      <c r="A26" s="54" t="s">
        <v>115</v>
      </c>
      <c r="B26" s="54" t="s">
        <v>117</v>
      </c>
      <c r="C26" s="55">
        <v>37839</v>
      </c>
      <c r="D26" s="54">
        <v>10272</v>
      </c>
      <c r="E26" s="56">
        <v>1456</v>
      </c>
    </row>
    <row r="27" spans="1:5" x14ac:dyDescent="0.25">
      <c r="A27" s="54" t="s">
        <v>118</v>
      </c>
      <c r="B27" s="54" t="s">
        <v>120</v>
      </c>
      <c r="C27" s="55">
        <v>37845</v>
      </c>
      <c r="D27" s="54">
        <v>10273</v>
      </c>
      <c r="E27" s="56">
        <v>2037.28</v>
      </c>
    </row>
    <row r="28" spans="1:5" x14ac:dyDescent="0.25">
      <c r="A28" s="54" t="s">
        <v>115</v>
      </c>
      <c r="B28" s="54" t="s">
        <v>117</v>
      </c>
      <c r="C28" s="55">
        <v>37849</v>
      </c>
      <c r="D28" s="54">
        <v>10274</v>
      </c>
      <c r="E28" s="56">
        <v>538.6</v>
      </c>
    </row>
    <row r="29" spans="1:5" x14ac:dyDescent="0.25">
      <c r="A29" s="54" t="s">
        <v>118</v>
      </c>
      <c r="B29" s="54" t="s">
        <v>122</v>
      </c>
      <c r="C29" s="55">
        <v>37842</v>
      </c>
      <c r="D29" s="54">
        <v>10275</v>
      </c>
      <c r="E29" s="56">
        <v>291.83999999999997</v>
      </c>
    </row>
    <row r="30" spans="1:5" x14ac:dyDescent="0.25">
      <c r="A30" s="54" t="s">
        <v>118</v>
      </c>
      <c r="B30" s="54" t="s">
        <v>123</v>
      </c>
      <c r="C30" s="55">
        <v>37847</v>
      </c>
      <c r="D30" s="54">
        <v>10276</v>
      </c>
      <c r="E30" s="56">
        <v>420</v>
      </c>
    </row>
    <row r="31" spans="1:5" x14ac:dyDescent="0.25">
      <c r="A31" s="54" t="s">
        <v>118</v>
      </c>
      <c r="B31" s="54" t="s">
        <v>124</v>
      </c>
      <c r="C31" s="55">
        <v>37846</v>
      </c>
      <c r="D31" s="54">
        <v>10277</v>
      </c>
      <c r="E31" s="56">
        <v>1200.8</v>
      </c>
    </row>
    <row r="32" spans="1:5" x14ac:dyDescent="0.25">
      <c r="A32" s="54" t="s">
        <v>118</v>
      </c>
      <c r="B32" s="54" t="s">
        <v>123</v>
      </c>
      <c r="C32" s="55">
        <v>37849</v>
      </c>
      <c r="D32" s="54">
        <v>10278</v>
      </c>
      <c r="E32" s="56">
        <v>1488.8</v>
      </c>
    </row>
    <row r="33" spans="1:5" x14ac:dyDescent="0.25">
      <c r="A33" s="54" t="s">
        <v>118</v>
      </c>
      <c r="B33" s="54" t="s">
        <v>123</v>
      </c>
      <c r="C33" s="55">
        <v>37849</v>
      </c>
      <c r="D33" s="54">
        <v>10279</v>
      </c>
      <c r="E33" s="56">
        <v>351</v>
      </c>
    </row>
    <row r="34" spans="1:5" x14ac:dyDescent="0.25">
      <c r="A34" s="54" t="s">
        <v>118</v>
      </c>
      <c r="B34" s="54" t="s">
        <v>124</v>
      </c>
      <c r="C34" s="55">
        <v>37876</v>
      </c>
      <c r="D34" s="54">
        <v>10280</v>
      </c>
      <c r="E34" s="56">
        <v>613.20000000000005</v>
      </c>
    </row>
    <row r="35" spans="1:5" x14ac:dyDescent="0.25">
      <c r="A35" s="54" t="s">
        <v>118</v>
      </c>
      <c r="B35" s="54" t="s">
        <v>119</v>
      </c>
      <c r="C35" s="55">
        <v>37854</v>
      </c>
      <c r="D35" s="54">
        <v>10281</v>
      </c>
      <c r="E35" s="56">
        <v>86.5</v>
      </c>
    </row>
    <row r="36" spans="1:5" x14ac:dyDescent="0.25">
      <c r="A36" s="54" t="s">
        <v>118</v>
      </c>
      <c r="B36" s="54" t="s">
        <v>119</v>
      </c>
      <c r="C36" s="55">
        <v>37854</v>
      </c>
      <c r="D36" s="54">
        <v>10282</v>
      </c>
      <c r="E36" s="56">
        <v>155.4</v>
      </c>
    </row>
    <row r="37" spans="1:5" x14ac:dyDescent="0.25">
      <c r="A37" s="54" t="s">
        <v>118</v>
      </c>
      <c r="B37" s="54" t="s">
        <v>120</v>
      </c>
      <c r="C37" s="55">
        <v>37856</v>
      </c>
      <c r="D37" s="54">
        <v>10283</v>
      </c>
      <c r="E37" s="56">
        <v>1414.8</v>
      </c>
    </row>
    <row r="38" spans="1:5" x14ac:dyDescent="0.25">
      <c r="A38" s="54" t="s">
        <v>118</v>
      </c>
      <c r="B38" s="54" t="s">
        <v>119</v>
      </c>
      <c r="C38" s="55">
        <v>37860</v>
      </c>
      <c r="D38" s="54">
        <v>10284</v>
      </c>
      <c r="E38" s="56">
        <v>1170.3699999999999</v>
      </c>
    </row>
    <row r="39" spans="1:5" x14ac:dyDescent="0.25">
      <c r="A39" s="54" t="s">
        <v>118</v>
      </c>
      <c r="B39" s="54" t="s">
        <v>122</v>
      </c>
      <c r="C39" s="55">
        <v>37859</v>
      </c>
      <c r="D39" s="54">
        <v>10285</v>
      </c>
      <c r="E39" s="56">
        <v>1743.36</v>
      </c>
    </row>
    <row r="40" spans="1:5" x14ac:dyDescent="0.25">
      <c r="A40" s="54" t="s">
        <v>118</v>
      </c>
      <c r="B40" s="54" t="s">
        <v>123</v>
      </c>
      <c r="C40" s="55">
        <v>37863</v>
      </c>
      <c r="D40" s="54">
        <v>10286</v>
      </c>
      <c r="E40" s="56">
        <v>3016</v>
      </c>
    </row>
    <row r="41" spans="1:5" x14ac:dyDescent="0.25">
      <c r="A41" s="54" t="s">
        <v>118</v>
      </c>
      <c r="B41" s="54" t="s">
        <v>123</v>
      </c>
      <c r="C41" s="55">
        <v>37861</v>
      </c>
      <c r="D41" s="54">
        <v>10287</v>
      </c>
      <c r="E41" s="56">
        <v>819</v>
      </c>
    </row>
    <row r="42" spans="1:5" x14ac:dyDescent="0.25">
      <c r="A42" s="54" t="s">
        <v>118</v>
      </c>
      <c r="B42" s="54" t="s">
        <v>119</v>
      </c>
      <c r="C42" s="55">
        <v>37867</v>
      </c>
      <c r="D42" s="54">
        <v>10288</v>
      </c>
      <c r="E42" s="56">
        <v>80.099999999999994</v>
      </c>
    </row>
    <row r="43" spans="1:5" x14ac:dyDescent="0.25">
      <c r="A43" s="54" t="s">
        <v>115</v>
      </c>
      <c r="B43" s="54" t="s">
        <v>125</v>
      </c>
      <c r="C43" s="55">
        <v>37861</v>
      </c>
      <c r="D43" s="54">
        <v>10289</v>
      </c>
      <c r="E43" s="56">
        <v>479.4</v>
      </c>
    </row>
    <row r="44" spans="1:5" x14ac:dyDescent="0.25">
      <c r="A44" s="54" t="s">
        <v>118</v>
      </c>
      <c r="B44" s="54" t="s">
        <v>123</v>
      </c>
      <c r="C44" s="55">
        <v>37867</v>
      </c>
      <c r="D44" s="54">
        <v>10290</v>
      </c>
      <c r="E44" s="56">
        <v>2169</v>
      </c>
    </row>
    <row r="45" spans="1:5" x14ac:dyDescent="0.25">
      <c r="A45" s="54" t="s">
        <v>115</v>
      </c>
      <c r="B45" s="54" t="s">
        <v>117</v>
      </c>
      <c r="C45" s="55">
        <v>37868</v>
      </c>
      <c r="D45" s="54">
        <v>10291</v>
      </c>
      <c r="E45" s="56">
        <v>497.52</v>
      </c>
    </row>
    <row r="46" spans="1:5" x14ac:dyDescent="0.25">
      <c r="A46" s="54" t="s">
        <v>118</v>
      </c>
      <c r="B46" s="54" t="s">
        <v>122</v>
      </c>
      <c r="C46" s="55">
        <v>37866</v>
      </c>
      <c r="D46" s="54">
        <v>10292</v>
      </c>
      <c r="E46" s="56">
        <v>1296</v>
      </c>
    </row>
    <row r="47" spans="1:5" x14ac:dyDescent="0.25">
      <c r="A47" s="54" t="s">
        <v>118</v>
      </c>
      <c r="B47" s="54" t="s">
        <v>122</v>
      </c>
      <c r="C47" s="55">
        <v>37875</v>
      </c>
      <c r="D47" s="54">
        <v>10293</v>
      </c>
      <c r="E47" s="56">
        <v>848.7</v>
      </c>
    </row>
    <row r="48" spans="1:5" x14ac:dyDescent="0.25">
      <c r="A48" s="54" t="s">
        <v>118</v>
      </c>
      <c r="B48" s="54" t="s">
        <v>119</v>
      </c>
      <c r="C48" s="55">
        <v>37869</v>
      </c>
      <c r="D48" s="54">
        <v>10294</v>
      </c>
      <c r="E48" s="56">
        <v>1887.6</v>
      </c>
    </row>
    <row r="49" spans="1:5" x14ac:dyDescent="0.25">
      <c r="A49" s="54" t="s">
        <v>118</v>
      </c>
      <c r="B49" s="54" t="s">
        <v>124</v>
      </c>
      <c r="C49" s="55">
        <v>37874</v>
      </c>
      <c r="D49" s="54">
        <v>10295</v>
      </c>
      <c r="E49" s="56">
        <v>121.6</v>
      </c>
    </row>
    <row r="50" spans="1:5" x14ac:dyDescent="0.25">
      <c r="A50" s="54" t="s">
        <v>115</v>
      </c>
      <c r="B50" s="54" t="s">
        <v>117</v>
      </c>
      <c r="C50" s="55">
        <v>37875</v>
      </c>
      <c r="D50" s="54">
        <v>10296</v>
      </c>
      <c r="E50" s="56">
        <v>1050.5999999999999</v>
      </c>
    </row>
    <row r="51" spans="1:5" x14ac:dyDescent="0.25">
      <c r="A51" s="54" t="s">
        <v>115</v>
      </c>
      <c r="B51" s="54" t="s">
        <v>116</v>
      </c>
      <c r="C51" s="55">
        <v>37874</v>
      </c>
      <c r="D51" s="54">
        <v>10297</v>
      </c>
      <c r="E51" s="56">
        <v>1420</v>
      </c>
    </row>
    <row r="52" spans="1:5" x14ac:dyDescent="0.25">
      <c r="A52" s="54" t="s">
        <v>115</v>
      </c>
      <c r="B52" s="54" t="s">
        <v>117</v>
      </c>
      <c r="C52" s="55">
        <v>37875</v>
      </c>
      <c r="D52" s="54">
        <v>10298</v>
      </c>
      <c r="E52" s="56">
        <v>2645</v>
      </c>
    </row>
    <row r="53" spans="1:5" x14ac:dyDescent="0.25">
      <c r="A53" s="54" t="s">
        <v>118</v>
      </c>
      <c r="B53" s="54" t="s">
        <v>119</v>
      </c>
      <c r="C53" s="55">
        <v>37877</v>
      </c>
      <c r="D53" s="54">
        <v>10299</v>
      </c>
      <c r="E53" s="56">
        <v>349.5</v>
      </c>
    </row>
    <row r="54" spans="1:5" x14ac:dyDescent="0.25">
      <c r="A54" s="54" t="s">
        <v>118</v>
      </c>
      <c r="B54" s="54" t="s">
        <v>124</v>
      </c>
      <c r="C54" s="55">
        <v>37882</v>
      </c>
      <c r="D54" s="54">
        <v>10300</v>
      </c>
      <c r="E54" s="56">
        <v>608</v>
      </c>
    </row>
    <row r="55" spans="1:5" x14ac:dyDescent="0.25">
      <c r="A55" s="54" t="s">
        <v>118</v>
      </c>
      <c r="B55" s="54" t="s">
        <v>123</v>
      </c>
      <c r="C55" s="55">
        <v>37881</v>
      </c>
      <c r="D55" s="54">
        <v>10301</v>
      </c>
      <c r="E55" s="56">
        <v>755</v>
      </c>
    </row>
    <row r="56" spans="1:5" x14ac:dyDescent="0.25">
      <c r="A56" s="54" t="s">
        <v>118</v>
      </c>
      <c r="B56" s="54" t="s">
        <v>119</v>
      </c>
      <c r="C56" s="55">
        <v>37903</v>
      </c>
      <c r="D56" s="54">
        <v>10302</v>
      </c>
      <c r="E56" s="56">
        <v>2708.8</v>
      </c>
    </row>
    <row r="57" spans="1:5" x14ac:dyDescent="0.25">
      <c r="A57" s="54" t="s">
        <v>115</v>
      </c>
      <c r="B57" s="54" t="s">
        <v>125</v>
      </c>
      <c r="C57" s="55">
        <v>37882</v>
      </c>
      <c r="D57" s="54">
        <v>10303</v>
      </c>
      <c r="E57" s="56">
        <v>1117.8</v>
      </c>
    </row>
    <row r="58" spans="1:5" x14ac:dyDescent="0.25">
      <c r="A58" s="54" t="s">
        <v>118</v>
      </c>
      <c r="B58" s="54" t="s">
        <v>122</v>
      </c>
      <c r="C58" s="55">
        <v>37881</v>
      </c>
      <c r="D58" s="54">
        <v>10304</v>
      </c>
      <c r="E58" s="56">
        <v>954.4</v>
      </c>
    </row>
    <row r="59" spans="1:5" x14ac:dyDescent="0.25">
      <c r="A59" s="54" t="s">
        <v>118</v>
      </c>
      <c r="B59" s="54" t="s">
        <v>123</v>
      </c>
      <c r="C59" s="55">
        <v>37903</v>
      </c>
      <c r="D59" s="54">
        <v>10305</v>
      </c>
      <c r="E59" s="56">
        <v>3741.3</v>
      </c>
    </row>
    <row r="60" spans="1:5" x14ac:dyDescent="0.25">
      <c r="A60" s="54" t="s">
        <v>118</v>
      </c>
      <c r="B60" s="54" t="s">
        <v>122</v>
      </c>
      <c r="C60" s="55">
        <v>37887</v>
      </c>
      <c r="D60" s="54">
        <v>10306</v>
      </c>
      <c r="E60" s="56">
        <v>498.5</v>
      </c>
    </row>
    <row r="61" spans="1:5" x14ac:dyDescent="0.25">
      <c r="A61" s="54" t="s">
        <v>118</v>
      </c>
      <c r="B61" s="54" t="s">
        <v>124</v>
      </c>
      <c r="C61" s="55">
        <v>37889</v>
      </c>
      <c r="D61" s="54">
        <v>10307</v>
      </c>
      <c r="E61" s="56">
        <v>424</v>
      </c>
    </row>
    <row r="62" spans="1:5" x14ac:dyDescent="0.25">
      <c r="A62" s="54" t="s">
        <v>115</v>
      </c>
      <c r="B62" s="54" t="s">
        <v>125</v>
      </c>
      <c r="C62" s="55">
        <v>37888</v>
      </c>
      <c r="D62" s="54">
        <v>10308</v>
      </c>
      <c r="E62" s="56">
        <v>88.8</v>
      </c>
    </row>
    <row r="63" spans="1:5" x14ac:dyDescent="0.25">
      <c r="A63" s="54" t="s">
        <v>118</v>
      </c>
      <c r="B63" s="54" t="s">
        <v>120</v>
      </c>
      <c r="C63" s="55">
        <v>37917</v>
      </c>
      <c r="D63" s="54">
        <v>10309</v>
      </c>
      <c r="E63" s="56">
        <v>1762</v>
      </c>
    </row>
    <row r="64" spans="1:5" x14ac:dyDescent="0.25">
      <c r="A64" s="54" t="s">
        <v>118</v>
      </c>
      <c r="B64" s="54" t="s">
        <v>123</v>
      </c>
      <c r="C64" s="55">
        <v>37891</v>
      </c>
      <c r="D64" s="54">
        <v>10310</v>
      </c>
      <c r="E64" s="56">
        <v>336</v>
      </c>
    </row>
    <row r="65" spans="1:5" x14ac:dyDescent="0.25">
      <c r="A65" s="54" t="s">
        <v>118</v>
      </c>
      <c r="B65" s="54" t="s">
        <v>122</v>
      </c>
      <c r="C65" s="55">
        <v>37890</v>
      </c>
      <c r="D65" s="54">
        <v>10311</v>
      </c>
      <c r="E65" s="56">
        <v>268.8</v>
      </c>
    </row>
    <row r="66" spans="1:5" x14ac:dyDescent="0.25">
      <c r="A66" s="54" t="s">
        <v>118</v>
      </c>
      <c r="B66" s="54" t="s">
        <v>124</v>
      </c>
      <c r="C66" s="55">
        <v>37897</v>
      </c>
      <c r="D66" s="54">
        <v>10312</v>
      </c>
      <c r="E66" s="56">
        <v>1614.8</v>
      </c>
    </row>
    <row r="67" spans="1:5" x14ac:dyDescent="0.25">
      <c r="A67" s="54" t="s">
        <v>118</v>
      </c>
      <c r="B67" s="54" t="s">
        <v>124</v>
      </c>
      <c r="C67" s="55">
        <v>37898</v>
      </c>
      <c r="D67" s="54">
        <v>10313</v>
      </c>
      <c r="E67" s="56">
        <v>182.4</v>
      </c>
    </row>
    <row r="68" spans="1:5" x14ac:dyDescent="0.25">
      <c r="A68" s="54" t="s">
        <v>118</v>
      </c>
      <c r="B68" s="54" t="s">
        <v>122</v>
      </c>
      <c r="C68" s="55">
        <v>37898</v>
      </c>
      <c r="D68" s="54">
        <v>10314</v>
      </c>
      <c r="E68" s="56">
        <v>2094.3000000000002</v>
      </c>
    </row>
    <row r="69" spans="1:5" x14ac:dyDescent="0.25">
      <c r="A69" s="54" t="s">
        <v>118</v>
      </c>
      <c r="B69" s="54" t="s">
        <v>119</v>
      </c>
      <c r="C69" s="55">
        <v>37897</v>
      </c>
      <c r="D69" s="54">
        <v>10315</v>
      </c>
      <c r="E69" s="56">
        <v>516.79999999999995</v>
      </c>
    </row>
    <row r="70" spans="1:5" x14ac:dyDescent="0.25">
      <c r="A70" s="54" t="s">
        <v>118</v>
      </c>
      <c r="B70" s="54" t="s">
        <v>122</v>
      </c>
      <c r="C70" s="55">
        <v>37902</v>
      </c>
      <c r="D70" s="54">
        <v>10316</v>
      </c>
      <c r="E70" s="56">
        <v>2835</v>
      </c>
    </row>
    <row r="71" spans="1:5" x14ac:dyDescent="0.25">
      <c r="A71" s="54" t="s">
        <v>115</v>
      </c>
      <c r="B71" s="54" t="s">
        <v>117</v>
      </c>
      <c r="C71" s="55">
        <v>37904</v>
      </c>
      <c r="D71" s="54">
        <v>10317</v>
      </c>
      <c r="E71" s="56">
        <v>288</v>
      </c>
    </row>
    <row r="72" spans="1:5" x14ac:dyDescent="0.25">
      <c r="A72" s="54" t="s">
        <v>118</v>
      </c>
      <c r="B72" s="54" t="s">
        <v>123</v>
      </c>
      <c r="C72" s="55">
        <v>37898</v>
      </c>
      <c r="D72" s="54">
        <v>10318</v>
      </c>
      <c r="E72" s="56">
        <v>240.4</v>
      </c>
    </row>
    <row r="73" spans="1:5" x14ac:dyDescent="0.25">
      <c r="A73" s="54" t="s">
        <v>115</v>
      </c>
      <c r="B73" s="54" t="s">
        <v>125</v>
      </c>
      <c r="C73" s="55">
        <v>37905</v>
      </c>
      <c r="D73" s="54">
        <v>10319</v>
      </c>
      <c r="E73" s="56">
        <v>1191.2</v>
      </c>
    </row>
    <row r="74" spans="1:5" x14ac:dyDescent="0.25">
      <c r="A74" s="54" t="s">
        <v>115</v>
      </c>
      <c r="B74" s="54" t="s">
        <v>116</v>
      </c>
      <c r="C74" s="55">
        <v>37912</v>
      </c>
      <c r="D74" s="54">
        <v>10320</v>
      </c>
      <c r="E74" s="56">
        <v>516</v>
      </c>
    </row>
    <row r="75" spans="1:5" x14ac:dyDescent="0.25">
      <c r="A75" s="54" t="s">
        <v>118</v>
      </c>
      <c r="B75" s="54" t="s">
        <v>120</v>
      </c>
      <c r="C75" s="55">
        <v>37905</v>
      </c>
      <c r="D75" s="54">
        <v>10321</v>
      </c>
      <c r="E75" s="56">
        <v>144</v>
      </c>
    </row>
    <row r="76" spans="1:5" x14ac:dyDescent="0.25">
      <c r="A76" s="54" t="s">
        <v>115</v>
      </c>
      <c r="B76" s="54" t="s">
        <v>125</v>
      </c>
      <c r="C76" s="55">
        <v>37917</v>
      </c>
      <c r="D76" s="54">
        <v>10322</v>
      </c>
      <c r="E76" s="56">
        <v>112</v>
      </c>
    </row>
    <row r="77" spans="1:5" x14ac:dyDescent="0.25">
      <c r="A77" s="54" t="s">
        <v>118</v>
      </c>
      <c r="B77" s="54" t="s">
        <v>119</v>
      </c>
      <c r="C77" s="55">
        <v>37908</v>
      </c>
      <c r="D77" s="54">
        <v>10323</v>
      </c>
      <c r="E77" s="56">
        <v>164.4</v>
      </c>
    </row>
    <row r="78" spans="1:5" x14ac:dyDescent="0.25">
      <c r="A78" s="54" t="s">
        <v>115</v>
      </c>
      <c r="B78" s="54" t="s">
        <v>121</v>
      </c>
      <c r="C78" s="55">
        <v>37904</v>
      </c>
      <c r="D78" s="54">
        <v>10324</v>
      </c>
      <c r="E78" s="56">
        <v>5275.71</v>
      </c>
    </row>
    <row r="79" spans="1:5" x14ac:dyDescent="0.25">
      <c r="A79" s="54" t="s">
        <v>118</v>
      </c>
      <c r="B79" s="54" t="s">
        <v>122</v>
      </c>
      <c r="C79" s="55">
        <v>37908</v>
      </c>
      <c r="D79" s="54">
        <v>10325</v>
      </c>
      <c r="E79" s="56">
        <v>1497</v>
      </c>
    </row>
    <row r="80" spans="1:5" x14ac:dyDescent="0.25">
      <c r="A80" s="54" t="s">
        <v>118</v>
      </c>
      <c r="B80" s="54" t="s">
        <v>119</v>
      </c>
      <c r="C80" s="55">
        <v>37908</v>
      </c>
      <c r="D80" s="54">
        <v>10326</v>
      </c>
      <c r="E80" s="56">
        <v>982</v>
      </c>
    </row>
    <row r="81" spans="1:5" x14ac:dyDescent="0.25">
      <c r="A81" s="54" t="s">
        <v>118</v>
      </c>
      <c r="B81" s="54" t="s">
        <v>124</v>
      </c>
      <c r="C81" s="55">
        <v>37908</v>
      </c>
      <c r="D81" s="54">
        <v>10327</v>
      </c>
      <c r="E81" s="56">
        <v>1810</v>
      </c>
    </row>
    <row r="82" spans="1:5" x14ac:dyDescent="0.25">
      <c r="A82" s="54" t="s">
        <v>118</v>
      </c>
      <c r="B82" s="54" t="s">
        <v>119</v>
      </c>
      <c r="C82" s="55">
        <v>37911</v>
      </c>
      <c r="D82" s="54">
        <v>10328</v>
      </c>
      <c r="E82" s="56">
        <v>1168</v>
      </c>
    </row>
    <row r="83" spans="1:5" x14ac:dyDescent="0.25">
      <c r="A83" s="54" t="s">
        <v>118</v>
      </c>
      <c r="B83" s="54" t="s">
        <v>119</v>
      </c>
      <c r="C83" s="55">
        <v>37917</v>
      </c>
      <c r="D83" s="54">
        <v>10329</v>
      </c>
      <c r="E83" s="56">
        <v>4578.43</v>
      </c>
    </row>
    <row r="84" spans="1:5" x14ac:dyDescent="0.25">
      <c r="A84" s="54" t="s">
        <v>118</v>
      </c>
      <c r="B84" s="54" t="s">
        <v>120</v>
      </c>
      <c r="C84" s="55">
        <v>37922</v>
      </c>
      <c r="D84" s="54">
        <v>10330</v>
      </c>
      <c r="E84" s="56">
        <v>1649</v>
      </c>
    </row>
    <row r="85" spans="1:5" x14ac:dyDescent="0.25">
      <c r="A85" s="54" t="s">
        <v>115</v>
      </c>
      <c r="B85" s="54" t="s">
        <v>121</v>
      </c>
      <c r="C85" s="55">
        <v>37915</v>
      </c>
      <c r="D85" s="54">
        <v>10331</v>
      </c>
      <c r="E85" s="56">
        <v>88.5</v>
      </c>
    </row>
    <row r="86" spans="1:5" x14ac:dyDescent="0.25">
      <c r="A86" s="54" t="s">
        <v>118</v>
      </c>
      <c r="B86" s="54" t="s">
        <v>120</v>
      </c>
      <c r="C86" s="55">
        <v>37915</v>
      </c>
      <c r="D86" s="54">
        <v>10332</v>
      </c>
      <c r="E86" s="56">
        <v>1786.88</v>
      </c>
    </row>
    <row r="87" spans="1:5" x14ac:dyDescent="0.25">
      <c r="A87" s="54" t="s">
        <v>115</v>
      </c>
      <c r="B87" s="54" t="s">
        <v>116</v>
      </c>
      <c r="C87" s="55">
        <v>37919</v>
      </c>
      <c r="D87" s="54">
        <v>10333</v>
      </c>
      <c r="E87" s="56">
        <v>877.2</v>
      </c>
    </row>
    <row r="88" spans="1:5" x14ac:dyDescent="0.25">
      <c r="A88" s="54" t="s">
        <v>118</v>
      </c>
      <c r="B88" s="54" t="s">
        <v>123</v>
      </c>
      <c r="C88" s="55">
        <v>37922</v>
      </c>
      <c r="D88" s="54">
        <v>10334</v>
      </c>
      <c r="E88" s="56">
        <v>144.80000000000001</v>
      </c>
    </row>
    <row r="89" spans="1:5" x14ac:dyDescent="0.25">
      <c r="A89" s="54" t="s">
        <v>115</v>
      </c>
      <c r="B89" s="54" t="s">
        <v>125</v>
      </c>
      <c r="C89" s="55">
        <v>37918</v>
      </c>
      <c r="D89" s="54">
        <v>10335</v>
      </c>
      <c r="E89" s="56">
        <v>2036.16</v>
      </c>
    </row>
    <row r="90" spans="1:5" x14ac:dyDescent="0.25">
      <c r="A90" s="54" t="s">
        <v>115</v>
      </c>
      <c r="B90" s="54" t="s">
        <v>125</v>
      </c>
      <c r="C90" s="55">
        <v>37919</v>
      </c>
      <c r="D90" s="54">
        <v>10336</v>
      </c>
      <c r="E90" s="56">
        <v>285.12</v>
      </c>
    </row>
    <row r="91" spans="1:5" x14ac:dyDescent="0.25">
      <c r="A91" s="54" t="s">
        <v>118</v>
      </c>
      <c r="B91" s="54" t="s">
        <v>119</v>
      </c>
      <c r="C91" s="55">
        <v>37923</v>
      </c>
      <c r="D91" s="54">
        <v>10337</v>
      </c>
      <c r="E91" s="56">
        <v>2467</v>
      </c>
    </row>
    <row r="92" spans="1:5" x14ac:dyDescent="0.25">
      <c r="A92" s="54" t="s">
        <v>118</v>
      </c>
      <c r="B92" s="54" t="s">
        <v>119</v>
      </c>
      <c r="C92" s="55">
        <v>37923</v>
      </c>
      <c r="D92" s="54">
        <v>10338</v>
      </c>
      <c r="E92" s="56">
        <v>934.5</v>
      </c>
    </row>
    <row r="93" spans="1:5" x14ac:dyDescent="0.25">
      <c r="A93" s="54" t="s">
        <v>118</v>
      </c>
      <c r="B93" s="54" t="s">
        <v>124</v>
      </c>
      <c r="C93" s="55">
        <v>37929</v>
      </c>
      <c r="D93" s="54">
        <v>10339</v>
      </c>
      <c r="E93" s="56">
        <v>3354</v>
      </c>
    </row>
    <row r="94" spans="1:5" x14ac:dyDescent="0.25">
      <c r="A94" s="54" t="s">
        <v>118</v>
      </c>
      <c r="B94" s="54" t="s">
        <v>122</v>
      </c>
      <c r="C94" s="55">
        <v>37933</v>
      </c>
      <c r="D94" s="54">
        <v>10340</v>
      </c>
      <c r="E94" s="56">
        <v>2436.1799999999998</v>
      </c>
    </row>
    <row r="95" spans="1:5" x14ac:dyDescent="0.25">
      <c r="A95" s="54" t="s">
        <v>115</v>
      </c>
      <c r="B95" s="54" t="s">
        <v>125</v>
      </c>
      <c r="C95" s="55">
        <v>37930</v>
      </c>
      <c r="D95" s="54">
        <v>10341</v>
      </c>
      <c r="E95" s="56">
        <v>352.6</v>
      </c>
    </row>
    <row r="96" spans="1:5" x14ac:dyDescent="0.25">
      <c r="A96" s="54" t="s">
        <v>118</v>
      </c>
      <c r="B96" s="54" t="s">
        <v>119</v>
      </c>
      <c r="C96" s="55">
        <v>37929</v>
      </c>
      <c r="D96" s="54">
        <v>10342</v>
      </c>
      <c r="E96" s="56">
        <v>1840.64</v>
      </c>
    </row>
    <row r="97" spans="1:5" x14ac:dyDescent="0.25">
      <c r="A97" s="54" t="s">
        <v>118</v>
      </c>
      <c r="B97" s="54" t="s">
        <v>119</v>
      </c>
      <c r="C97" s="55">
        <v>37931</v>
      </c>
      <c r="D97" s="54">
        <v>10343</v>
      </c>
      <c r="E97" s="56">
        <v>1584</v>
      </c>
    </row>
    <row r="98" spans="1:5" x14ac:dyDescent="0.25">
      <c r="A98" s="54" t="s">
        <v>118</v>
      </c>
      <c r="B98" s="54" t="s">
        <v>119</v>
      </c>
      <c r="C98" s="55">
        <v>37930</v>
      </c>
      <c r="D98" s="54">
        <v>10344</v>
      </c>
      <c r="E98" s="56">
        <v>2296</v>
      </c>
    </row>
    <row r="99" spans="1:5" x14ac:dyDescent="0.25">
      <c r="A99" s="54" t="s">
        <v>118</v>
      </c>
      <c r="B99" s="54" t="s">
        <v>124</v>
      </c>
      <c r="C99" s="55">
        <v>37936</v>
      </c>
      <c r="D99" s="54">
        <v>10345</v>
      </c>
      <c r="E99" s="56">
        <v>2924.8</v>
      </c>
    </row>
    <row r="100" spans="1:5" x14ac:dyDescent="0.25">
      <c r="A100" s="54" t="s">
        <v>118</v>
      </c>
      <c r="B100" s="54" t="s">
        <v>120</v>
      </c>
      <c r="C100" s="55">
        <v>37933</v>
      </c>
      <c r="D100" s="54">
        <v>10346</v>
      </c>
      <c r="E100" s="56">
        <v>1618.88</v>
      </c>
    </row>
    <row r="101" spans="1:5" x14ac:dyDescent="0.25">
      <c r="A101" s="54" t="s">
        <v>118</v>
      </c>
      <c r="B101" s="54" t="s">
        <v>119</v>
      </c>
      <c r="C101" s="55">
        <v>37933</v>
      </c>
      <c r="D101" s="54">
        <v>10347</v>
      </c>
      <c r="E101" s="56">
        <v>814.42</v>
      </c>
    </row>
    <row r="102" spans="1:5" x14ac:dyDescent="0.25">
      <c r="A102" s="54" t="s">
        <v>118</v>
      </c>
      <c r="B102" s="54" t="s">
        <v>119</v>
      </c>
      <c r="C102" s="55">
        <v>37940</v>
      </c>
      <c r="D102" s="54">
        <v>10348</v>
      </c>
      <c r="E102" s="56">
        <v>363.6</v>
      </c>
    </row>
    <row r="103" spans="1:5" x14ac:dyDescent="0.25">
      <c r="A103" s="54" t="s">
        <v>115</v>
      </c>
      <c r="B103" s="54" t="s">
        <v>125</v>
      </c>
      <c r="C103" s="55">
        <v>37940</v>
      </c>
      <c r="D103" s="54">
        <v>10349</v>
      </c>
      <c r="E103" s="56">
        <v>141.6</v>
      </c>
    </row>
    <row r="104" spans="1:5" x14ac:dyDescent="0.25">
      <c r="A104" s="54" t="s">
        <v>115</v>
      </c>
      <c r="B104" s="54" t="s">
        <v>117</v>
      </c>
      <c r="C104" s="55">
        <v>37958</v>
      </c>
      <c r="D104" s="54">
        <v>10350</v>
      </c>
      <c r="E104" s="56">
        <v>642.05999999999995</v>
      </c>
    </row>
    <row r="105" spans="1:5" x14ac:dyDescent="0.25">
      <c r="A105" s="54" t="s">
        <v>118</v>
      </c>
      <c r="B105" s="54" t="s">
        <v>122</v>
      </c>
      <c r="C105" s="55">
        <v>37945</v>
      </c>
      <c r="D105" s="54">
        <v>10351</v>
      </c>
      <c r="E105" s="56">
        <v>5398.72</v>
      </c>
    </row>
    <row r="106" spans="1:5" x14ac:dyDescent="0.25">
      <c r="A106" s="54" t="s">
        <v>118</v>
      </c>
      <c r="B106" s="54" t="s">
        <v>120</v>
      </c>
      <c r="C106" s="55">
        <v>37943</v>
      </c>
      <c r="D106" s="54">
        <v>10352</v>
      </c>
      <c r="E106" s="56">
        <v>136.30000000000001</v>
      </c>
    </row>
    <row r="107" spans="1:5" x14ac:dyDescent="0.25">
      <c r="A107" s="54" t="s">
        <v>115</v>
      </c>
      <c r="B107" s="54" t="s">
        <v>125</v>
      </c>
      <c r="C107" s="55">
        <v>37950</v>
      </c>
      <c r="D107" s="54">
        <v>10353</v>
      </c>
      <c r="E107" s="56">
        <v>8593.2800000000007</v>
      </c>
    </row>
    <row r="108" spans="1:5" x14ac:dyDescent="0.25">
      <c r="A108" s="54" t="s">
        <v>118</v>
      </c>
      <c r="B108" s="54" t="s">
        <v>123</v>
      </c>
      <c r="C108" s="55">
        <v>37945</v>
      </c>
      <c r="D108" s="54">
        <v>10354</v>
      </c>
      <c r="E108" s="56">
        <v>568.79999999999995</v>
      </c>
    </row>
    <row r="109" spans="1:5" x14ac:dyDescent="0.25">
      <c r="A109" s="54" t="s">
        <v>115</v>
      </c>
      <c r="B109" s="54" t="s">
        <v>117</v>
      </c>
      <c r="C109" s="55">
        <v>37945</v>
      </c>
      <c r="D109" s="54">
        <v>10355</v>
      </c>
      <c r="E109" s="56">
        <v>480</v>
      </c>
    </row>
    <row r="110" spans="1:5" x14ac:dyDescent="0.25">
      <c r="A110" s="54" t="s">
        <v>115</v>
      </c>
      <c r="B110" s="54" t="s">
        <v>117</v>
      </c>
      <c r="C110" s="55">
        <v>37952</v>
      </c>
      <c r="D110" s="54">
        <v>10356</v>
      </c>
      <c r="E110" s="56">
        <v>1106.4000000000001</v>
      </c>
    </row>
    <row r="111" spans="1:5" x14ac:dyDescent="0.25">
      <c r="A111" s="54" t="s">
        <v>118</v>
      </c>
      <c r="B111" s="54" t="s">
        <v>122</v>
      </c>
      <c r="C111" s="55">
        <v>37957</v>
      </c>
      <c r="D111" s="54">
        <v>10357</v>
      </c>
      <c r="E111" s="56">
        <v>1167.68</v>
      </c>
    </row>
    <row r="112" spans="1:5" x14ac:dyDescent="0.25">
      <c r="A112" s="54" t="s">
        <v>115</v>
      </c>
      <c r="B112" s="54" t="s">
        <v>116</v>
      </c>
      <c r="C112" s="55">
        <v>37952</v>
      </c>
      <c r="D112" s="54">
        <v>10358</v>
      </c>
      <c r="E112" s="56">
        <v>429.4</v>
      </c>
    </row>
    <row r="113" spans="1:5" x14ac:dyDescent="0.25">
      <c r="A113" s="54" t="s">
        <v>115</v>
      </c>
      <c r="B113" s="54" t="s">
        <v>116</v>
      </c>
      <c r="C113" s="55">
        <v>37951</v>
      </c>
      <c r="D113" s="54">
        <v>10359</v>
      </c>
      <c r="E113" s="56">
        <v>3471.68</v>
      </c>
    </row>
    <row r="114" spans="1:5" x14ac:dyDescent="0.25">
      <c r="A114" s="54" t="s">
        <v>118</v>
      </c>
      <c r="B114" s="54" t="s">
        <v>119</v>
      </c>
      <c r="C114" s="55">
        <v>37957</v>
      </c>
      <c r="D114" s="54">
        <v>10360</v>
      </c>
      <c r="E114" s="56">
        <v>7390.2</v>
      </c>
    </row>
    <row r="115" spans="1:5" x14ac:dyDescent="0.25">
      <c r="A115" s="54" t="s">
        <v>118</v>
      </c>
      <c r="B115" s="54" t="s">
        <v>122</v>
      </c>
      <c r="C115" s="55">
        <v>37958</v>
      </c>
      <c r="D115" s="54">
        <v>10361</v>
      </c>
      <c r="E115" s="56">
        <v>2046.24</v>
      </c>
    </row>
    <row r="116" spans="1:5" x14ac:dyDescent="0.25">
      <c r="A116" s="54" t="s">
        <v>118</v>
      </c>
      <c r="B116" s="54" t="s">
        <v>120</v>
      </c>
      <c r="C116" s="55">
        <v>37953</v>
      </c>
      <c r="D116" s="54">
        <v>10362</v>
      </c>
      <c r="E116" s="56">
        <v>1549.6</v>
      </c>
    </row>
    <row r="117" spans="1:5" x14ac:dyDescent="0.25">
      <c r="A117" s="54" t="s">
        <v>118</v>
      </c>
      <c r="B117" s="54" t="s">
        <v>119</v>
      </c>
      <c r="C117" s="55">
        <v>37959</v>
      </c>
      <c r="D117" s="54">
        <v>10363</v>
      </c>
      <c r="E117" s="56">
        <v>447.2</v>
      </c>
    </row>
    <row r="118" spans="1:5" x14ac:dyDescent="0.25">
      <c r="A118" s="54" t="s">
        <v>118</v>
      </c>
      <c r="B118" s="54" t="s">
        <v>122</v>
      </c>
      <c r="C118" s="55">
        <v>37959</v>
      </c>
      <c r="D118" s="54">
        <v>10364</v>
      </c>
      <c r="E118" s="56">
        <v>950</v>
      </c>
    </row>
    <row r="119" spans="1:5" x14ac:dyDescent="0.25">
      <c r="A119" s="54" t="s">
        <v>118</v>
      </c>
      <c r="B119" s="54" t="s">
        <v>120</v>
      </c>
      <c r="C119" s="55">
        <v>37957</v>
      </c>
      <c r="D119" s="54">
        <v>10365</v>
      </c>
      <c r="E119" s="56">
        <v>403.2</v>
      </c>
    </row>
    <row r="120" spans="1:5" x14ac:dyDescent="0.25">
      <c r="A120" s="54" t="s">
        <v>118</v>
      </c>
      <c r="B120" s="54" t="s">
        <v>123</v>
      </c>
      <c r="C120" s="55">
        <v>37985</v>
      </c>
      <c r="D120" s="54">
        <v>10366</v>
      </c>
      <c r="E120" s="56">
        <v>136</v>
      </c>
    </row>
    <row r="121" spans="1:5" x14ac:dyDescent="0.25">
      <c r="A121" s="54" t="s">
        <v>115</v>
      </c>
      <c r="B121" s="54" t="s">
        <v>125</v>
      </c>
      <c r="C121" s="55">
        <v>37957</v>
      </c>
      <c r="D121" s="54">
        <v>10367</v>
      </c>
      <c r="E121" s="56">
        <v>834.2</v>
      </c>
    </row>
    <row r="122" spans="1:5" x14ac:dyDescent="0.25">
      <c r="A122" s="54" t="s">
        <v>118</v>
      </c>
      <c r="B122" s="54" t="s">
        <v>124</v>
      </c>
      <c r="C122" s="55">
        <v>37957</v>
      </c>
      <c r="D122" s="54">
        <v>10368</v>
      </c>
      <c r="E122" s="56">
        <v>1689.78</v>
      </c>
    </row>
    <row r="123" spans="1:5" x14ac:dyDescent="0.25">
      <c r="A123" s="54" t="s">
        <v>118</v>
      </c>
      <c r="B123" s="54" t="s">
        <v>123</v>
      </c>
      <c r="C123" s="55">
        <v>37964</v>
      </c>
      <c r="D123" s="54">
        <v>10369</v>
      </c>
      <c r="E123" s="56">
        <v>2390.4</v>
      </c>
    </row>
    <row r="124" spans="1:5" x14ac:dyDescent="0.25">
      <c r="A124" s="54" t="s">
        <v>115</v>
      </c>
      <c r="B124" s="54" t="s">
        <v>117</v>
      </c>
      <c r="C124" s="55">
        <v>37982</v>
      </c>
      <c r="D124" s="54">
        <v>10370</v>
      </c>
      <c r="E124" s="56">
        <v>1117.5999999999999</v>
      </c>
    </row>
    <row r="125" spans="1:5" x14ac:dyDescent="0.25">
      <c r="A125" s="54" t="s">
        <v>118</v>
      </c>
      <c r="B125" s="54" t="s">
        <v>122</v>
      </c>
      <c r="C125" s="55">
        <v>37979</v>
      </c>
      <c r="D125" s="54">
        <v>10371</v>
      </c>
      <c r="E125" s="56">
        <v>72.959999999999994</v>
      </c>
    </row>
    <row r="126" spans="1:5" x14ac:dyDescent="0.25">
      <c r="A126" s="54" t="s">
        <v>115</v>
      </c>
      <c r="B126" s="54" t="s">
        <v>116</v>
      </c>
      <c r="C126" s="55">
        <v>37964</v>
      </c>
      <c r="D126" s="54">
        <v>10372</v>
      </c>
      <c r="E126" s="56">
        <v>9210.9</v>
      </c>
    </row>
    <row r="127" spans="1:5" x14ac:dyDescent="0.25">
      <c r="A127" s="54" t="s">
        <v>118</v>
      </c>
      <c r="B127" s="54" t="s">
        <v>119</v>
      </c>
      <c r="C127" s="55">
        <v>37966</v>
      </c>
      <c r="D127" s="54">
        <v>10373</v>
      </c>
      <c r="E127" s="56">
        <v>1366.4</v>
      </c>
    </row>
    <row r="128" spans="1:5" x14ac:dyDescent="0.25">
      <c r="A128" s="54" t="s">
        <v>118</v>
      </c>
      <c r="B128" s="54" t="s">
        <v>122</v>
      </c>
      <c r="C128" s="55">
        <v>37964</v>
      </c>
      <c r="D128" s="54">
        <v>10374</v>
      </c>
      <c r="E128" s="56">
        <v>459</v>
      </c>
    </row>
    <row r="129" spans="1:5" x14ac:dyDescent="0.25">
      <c r="A129" s="54" t="s">
        <v>118</v>
      </c>
      <c r="B129" s="54" t="s">
        <v>120</v>
      </c>
      <c r="C129" s="55">
        <v>37964</v>
      </c>
      <c r="D129" s="54">
        <v>10375</v>
      </c>
      <c r="E129" s="56">
        <v>338</v>
      </c>
    </row>
    <row r="130" spans="1:5" x14ac:dyDescent="0.25">
      <c r="A130" s="54" t="s">
        <v>118</v>
      </c>
      <c r="B130" s="54" t="s">
        <v>122</v>
      </c>
      <c r="C130" s="55">
        <v>37968</v>
      </c>
      <c r="D130" s="54">
        <v>10376</v>
      </c>
      <c r="E130" s="56">
        <v>399</v>
      </c>
    </row>
    <row r="131" spans="1:5" x14ac:dyDescent="0.25">
      <c r="A131" s="54" t="s">
        <v>118</v>
      </c>
      <c r="B131" s="54" t="s">
        <v>122</v>
      </c>
      <c r="C131" s="55">
        <v>37968</v>
      </c>
      <c r="D131" s="54">
        <v>10377</v>
      </c>
      <c r="E131" s="56">
        <v>863.6</v>
      </c>
    </row>
    <row r="132" spans="1:5" x14ac:dyDescent="0.25">
      <c r="A132" s="54" t="s">
        <v>115</v>
      </c>
      <c r="B132" s="54" t="s">
        <v>116</v>
      </c>
      <c r="C132" s="55">
        <v>37974</v>
      </c>
      <c r="D132" s="54">
        <v>10378</v>
      </c>
      <c r="E132" s="56">
        <v>103.2</v>
      </c>
    </row>
    <row r="133" spans="1:5" x14ac:dyDescent="0.25">
      <c r="A133" s="54" t="s">
        <v>118</v>
      </c>
      <c r="B133" s="54" t="s">
        <v>124</v>
      </c>
      <c r="C133" s="55">
        <v>37968</v>
      </c>
      <c r="D133" s="54">
        <v>10379</v>
      </c>
      <c r="E133" s="56">
        <v>863.28</v>
      </c>
    </row>
    <row r="134" spans="1:5" x14ac:dyDescent="0.25">
      <c r="A134" s="54" t="s">
        <v>118</v>
      </c>
      <c r="B134" s="54" t="s">
        <v>123</v>
      </c>
      <c r="C134" s="55">
        <v>38002</v>
      </c>
      <c r="D134" s="54">
        <v>10380</v>
      </c>
      <c r="E134" s="56">
        <v>1313.82</v>
      </c>
    </row>
    <row r="135" spans="1:5" x14ac:dyDescent="0.25">
      <c r="A135" s="54" t="s">
        <v>118</v>
      </c>
      <c r="B135" s="54" t="s">
        <v>120</v>
      </c>
      <c r="C135" s="55">
        <v>37968</v>
      </c>
      <c r="D135" s="54">
        <v>10381</v>
      </c>
      <c r="E135" s="56">
        <v>112</v>
      </c>
    </row>
    <row r="136" spans="1:5" x14ac:dyDescent="0.25">
      <c r="A136" s="54" t="s">
        <v>118</v>
      </c>
      <c r="B136" s="54" t="s">
        <v>119</v>
      </c>
      <c r="C136" s="55">
        <v>37971</v>
      </c>
      <c r="D136" s="54">
        <v>10382</v>
      </c>
      <c r="E136" s="56">
        <v>2900</v>
      </c>
    </row>
    <row r="137" spans="1:5" x14ac:dyDescent="0.25">
      <c r="A137" s="54" t="s">
        <v>118</v>
      </c>
      <c r="B137" s="54" t="s">
        <v>123</v>
      </c>
      <c r="C137" s="55">
        <v>37973</v>
      </c>
      <c r="D137" s="54">
        <v>10383</v>
      </c>
      <c r="E137" s="56">
        <v>899</v>
      </c>
    </row>
    <row r="138" spans="1:5" x14ac:dyDescent="0.25">
      <c r="A138" s="54" t="s">
        <v>118</v>
      </c>
      <c r="B138" s="54" t="s">
        <v>120</v>
      </c>
      <c r="C138" s="55">
        <v>37975</v>
      </c>
      <c r="D138" s="54">
        <v>10384</v>
      </c>
      <c r="E138" s="56">
        <v>2222.4</v>
      </c>
    </row>
    <row r="139" spans="1:5" x14ac:dyDescent="0.25">
      <c r="A139" s="54" t="s">
        <v>118</v>
      </c>
      <c r="B139" s="54" t="s">
        <v>122</v>
      </c>
      <c r="C139" s="55">
        <v>37978</v>
      </c>
      <c r="D139" s="54">
        <v>10385</v>
      </c>
      <c r="E139" s="56">
        <v>691.2</v>
      </c>
    </row>
    <row r="140" spans="1:5" x14ac:dyDescent="0.25">
      <c r="A140" s="54" t="s">
        <v>115</v>
      </c>
      <c r="B140" s="54" t="s">
        <v>121</v>
      </c>
      <c r="C140" s="55">
        <v>37980</v>
      </c>
      <c r="D140" s="54">
        <v>10386</v>
      </c>
      <c r="E140" s="56">
        <v>166</v>
      </c>
    </row>
    <row r="141" spans="1:5" x14ac:dyDescent="0.25">
      <c r="A141" s="54" t="s">
        <v>118</v>
      </c>
      <c r="B141" s="54" t="s">
        <v>122</v>
      </c>
      <c r="C141" s="55">
        <v>37975</v>
      </c>
      <c r="D141" s="54">
        <v>10387</v>
      </c>
      <c r="E141" s="56">
        <v>1058.4000000000001</v>
      </c>
    </row>
    <row r="142" spans="1:5" x14ac:dyDescent="0.25">
      <c r="A142" s="54" t="s">
        <v>118</v>
      </c>
      <c r="B142" s="54" t="s">
        <v>124</v>
      </c>
      <c r="C142" s="55">
        <v>37975</v>
      </c>
      <c r="D142" s="54">
        <v>10388</v>
      </c>
      <c r="E142" s="56">
        <v>1228.8</v>
      </c>
    </row>
    <row r="143" spans="1:5" x14ac:dyDescent="0.25">
      <c r="A143" s="54" t="s">
        <v>118</v>
      </c>
      <c r="B143" s="54" t="s">
        <v>119</v>
      </c>
      <c r="C143" s="55">
        <v>37979</v>
      </c>
      <c r="D143" s="54">
        <v>10389</v>
      </c>
      <c r="E143" s="56">
        <v>1832.8</v>
      </c>
    </row>
    <row r="144" spans="1:5" x14ac:dyDescent="0.25">
      <c r="A144" s="54" t="s">
        <v>115</v>
      </c>
      <c r="B144" s="54" t="s">
        <v>117</v>
      </c>
      <c r="C144" s="55">
        <v>37981</v>
      </c>
      <c r="D144" s="54">
        <v>10390</v>
      </c>
      <c r="E144" s="56">
        <v>2090.88</v>
      </c>
    </row>
    <row r="145" spans="1:5" x14ac:dyDescent="0.25">
      <c r="A145" s="54" t="s">
        <v>118</v>
      </c>
      <c r="B145" s="54" t="s">
        <v>120</v>
      </c>
      <c r="C145" s="55">
        <v>37986</v>
      </c>
      <c r="D145" s="54">
        <v>10391</v>
      </c>
      <c r="E145" s="56">
        <v>86.4</v>
      </c>
    </row>
    <row r="146" spans="1:5" x14ac:dyDescent="0.25">
      <c r="A146" s="54" t="s">
        <v>118</v>
      </c>
      <c r="B146" s="54" t="s">
        <v>124</v>
      </c>
      <c r="C146" s="55">
        <v>37987</v>
      </c>
      <c r="D146" s="54">
        <v>10392</v>
      </c>
      <c r="E146" s="56">
        <v>1440</v>
      </c>
    </row>
    <row r="147" spans="1:5" x14ac:dyDescent="0.25">
      <c r="A147" s="54" t="s">
        <v>118</v>
      </c>
      <c r="B147" s="54" t="s">
        <v>122</v>
      </c>
      <c r="C147" s="55">
        <v>37989</v>
      </c>
      <c r="D147" s="54">
        <v>10393</v>
      </c>
      <c r="E147" s="56">
        <v>2556.9499999999998</v>
      </c>
    </row>
    <row r="148" spans="1:5" x14ac:dyDescent="0.25">
      <c r="A148" s="54" t="s">
        <v>118</v>
      </c>
      <c r="B148" s="54" t="s">
        <v>122</v>
      </c>
      <c r="C148" s="55">
        <v>37989</v>
      </c>
      <c r="D148" s="54">
        <v>10394</v>
      </c>
      <c r="E148" s="56">
        <v>442</v>
      </c>
    </row>
    <row r="149" spans="1:5" x14ac:dyDescent="0.25">
      <c r="A149" s="54" t="s">
        <v>115</v>
      </c>
      <c r="B149" s="54" t="s">
        <v>117</v>
      </c>
      <c r="C149" s="55">
        <v>37989</v>
      </c>
      <c r="D149" s="54">
        <v>10395</v>
      </c>
      <c r="E149" s="56">
        <v>2122.92</v>
      </c>
    </row>
    <row r="150" spans="1:5" x14ac:dyDescent="0.25">
      <c r="A150" s="54" t="s">
        <v>118</v>
      </c>
      <c r="B150" s="54" t="s">
        <v>122</v>
      </c>
      <c r="C150" s="55">
        <v>37992</v>
      </c>
      <c r="D150" s="54">
        <v>10396</v>
      </c>
      <c r="E150" s="56">
        <v>1903.8</v>
      </c>
    </row>
    <row r="151" spans="1:5" x14ac:dyDescent="0.25">
      <c r="A151" s="54" t="s">
        <v>115</v>
      </c>
      <c r="B151" s="54" t="s">
        <v>116</v>
      </c>
      <c r="C151" s="55">
        <v>37988</v>
      </c>
      <c r="D151" s="54">
        <v>10397</v>
      </c>
      <c r="E151" s="56">
        <v>716.72</v>
      </c>
    </row>
    <row r="152" spans="1:5" x14ac:dyDescent="0.25">
      <c r="A152" s="54" t="s">
        <v>118</v>
      </c>
      <c r="B152" s="54" t="s">
        <v>124</v>
      </c>
      <c r="C152" s="55">
        <v>37995</v>
      </c>
      <c r="D152" s="54">
        <v>10398</v>
      </c>
      <c r="E152" s="56">
        <v>2505.6</v>
      </c>
    </row>
    <row r="153" spans="1:5" x14ac:dyDescent="0.25">
      <c r="A153" s="54" t="s">
        <v>118</v>
      </c>
      <c r="B153" s="54" t="s">
        <v>123</v>
      </c>
      <c r="C153" s="55">
        <v>37994</v>
      </c>
      <c r="D153" s="54">
        <v>10399</v>
      </c>
      <c r="E153" s="56">
        <v>1765.6</v>
      </c>
    </row>
    <row r="154" spans="1:5" x14ac:dyDescent="0.25">
      <c r="A154" s="54" t="s">
        <v>118</v>
      </c>
      <c r="B154" s="54" t="s">
        <v>122</v>
      </c>
      <c r="C154" s="55">
        <v>38002</v>
      </c>
      <c r="D154" s="54">
        <v>10400</v>
      </c>
      <c r="E154" s="56">
        <v>3063</v>
      </c>
    </row>
    <row r="155" spans="1:5" x14ac:dyDescent="0.25">
      <c r="A155" s="54" t="s">
        <v>118</v>
      </c>
      <c r="B155" s="54" t="s">
        <v>122</v>
      </c>
      <c r="C155" s="55">
        <v>37996</v>
      </c>
      <c r="D155" s="54">
        <v>10401</v>
      </c>
      <c r="E155" s="56">
        <v>3868.6</v>
      </c>
    </row>
    <row r="156" spans="1:5" x14ac:dyDescent="0.25">
      <c r="A156" s="54" t="s">
        <v>118</v>
      </c>
      <c r="B156" s="54" t="s">
        <v>123</v>
      </c>
      <c r="C156" s="55">
        <v>37996</v>
      </c>
      <c r="D156" s="54">
        <v>10402</v>
      </c>
      <c r="E156" s="56">
        <v>2713.5</v>
      </c>
    </row>
    <row r="157" spans="1:5" x14ac:dyDescent="0.25">
      <c r="A157" s="54" t="s">
        <v>118</v>
      </c>
      <c r="B157" s="54" t="s">
        <v>119</v>
      </c>
      <c r="C157" s="55">
        <v>37995</v>
      </c>
      <c r="D157" s="54">
        <v>10403</v>
      </c>
      <c r="E157" s="56">
        <v>855.01</v>
      </c>
    </row>
    <row r="158" spans="1:5" x14ac:dyDescent="0.25">
      <c r="A158" s="54" t="s">
        <v>118</v>
      </c>
      <c r="B158" s="54" t="s">
        <v>124</v>
      </c>
      <c r="C158" s="55">
        <v>37994</v>
      </c>
      <c r="D158" s="54">
        <v>10404</v>
      </c>
      <c r="E158" s="56">
        <v>1591.25</v>
      </c>
    </row>
    <row r="159" spans="1:5" x14ac:dyDescent="0.25">
      <c r="A159" s="54" t="s">
        <v>118</v>
      </c>
      <c r="B159" s="54" t="s">
        <v>122</v>
      </c>
      <c r="C159" s="55">
        <v>38008</v>
      </c>
      <c r="D159" s="54">
        <v>10405</v>
      </c>
      <c r="E159" s="56">
        <v>400</v>
      </c>
    </row>
    <row r="160" spans="1:5" x14ac:dyDescent="0.25">
      <c r="A160" s="54" t="s">
        <v>115</v>
      </c>
      <c r="B160" s="54" t="s">
        <v>125</v>
      </c>
      <c r="C160" s="55">
        <v>37999</v>
      </c>
      <c r="D160" s="54">
        <v>10406</v>
      </c>
      <c r="E160" s="56">
        <v>1830.78</v>
      </c>
    </row>
    <row r="161" spans="1:5" x14ac:dyDescent="0.25">
      <c r="A161" s="54" t="s">
        <v>118</v>
      </c>
      <c r="B161" s="54" t="s">
        <v>124</v>
      </c>
      <c r="C161" s="55">
        <v>38016</v>
      </c>
      <c r="D161" s="54">
        <v>10407</v>
      </c>
      <c r="E161" s="56">
        <v>1194</v>
      </c>
    </row>
    <row r="162" spans="1:5" x14ac:dyDescent="0.25">
      <c r="A162" s="54" t="s">
        <v>118</v>
      </c>
      <c r="B162" s="54" t="s">
        <v>123</v>
      </c>
      <c r="C162" s="55">
        <v>38000</v>
      </c>
      <c r="D162" s="54">
        <v>10408</v>
      </c>
      <c r="E162" s="56">
        <v>1622.4</v>
      </c>
    </row>
    <row r="163" spans="1:5" x14ac:dyDescent="0.25">
      <c r="A163" s="54" t="s">
        <v>118</v>
      </c>
      <c r="B163" s="54" t="s">
        <v>120</v>
      </c>
      <c r="C163" s="55">
        <v>38000</v>
      </c>
      <c r="D163" s="54">
        <v>10409</v>
      </c>
      <c r="E163" s="56">
        <v>319.2</v>
      </c>
    </row>
    <row r="164" spans="1:5" x14ac:dyDescent="0.25">
      <c r="A164" s="54" t="s">
        <v>118</v>
      </c>
      <c r="B164" s="54" t="s">
        <v>120</v>
      </c>
      <c r="C164" s="55">
        <v>38001</v>
      </c>
      <c r="D164" s="54">
        <v>10410</v>
      </c>
      <c r="E164" s="56">
        <v>802</v>
      </c>
    </row>
    <row r="165" spans="1:5" x14ac:dyDescent="0.25">
      <c r="A165" s="54" t="s">
        <v>115</v>
      </c>
      <c r="B165" s="54" t="s">
        <v>121</v>
      </c>
      <c r="C165" s="55">
        <v>38007</v>
      </c>
      <c r="D165" s="54">
        <v>10411</v>
      </c>
      <c r="E165" s="56">
        <v>966.8</v>
      </c>
    </row>
    <row r="166" spans="1:5" x14ac:dyDescent="0.25">
      <c r="A166" s="54" t="s">
        <v>118</v>
      </c>
      <c r="B166" s="54" t="s">
        <v>123</v>
      </c>
      <c r="C166" s="55">
        <v>38001</v>
      </c>
      <c r="D166" s="54">
        <v>10412</v>
      </c>
      <c r="E166" s="56">
        <v>334.8</v>
      </c>
    </row>
    <row r="167" spans="1:5" x14ac:dyDescent="0.25">
      <c r="A167" s="54" t="s">
        <v>118</v>
      </c>
      <c r="B167" s="54" t="s">
        <v>120</v>
      </c>
      <c r="C167" s="55">
        <v>38002</v>
      </c>
      <c r="D167" s="54">
        <v>10413</v>
      </c>
      <c r="E167" s="56">
        <v>2123.1999999999998</v>
      </c>
    </row>
    <row r="168" spans="1:5" x14ac:dyDescent="0.25">
      <c r="A168" s="54" t="s">
        <v>118</v>
      </c>
      <c r="B168" s="54" t="s">
        <v>124</v>
      </c>
      <c r="C168" s="55">
        <v>38003</v>
      </c>
      <c r="D168" s="54">
        <v>10414</v>
      </c>
      <c r="E168" s="56">
        <v>224.83</v>
      </c>
    </row>
    <row r="169" spans="1:5" x14ac:dyDescent="0.25">
      <c r="A169" s="54" t="s">
        <v>118</v>
      </c>
      <c r="B169" s="54" t="s">
        <v>120</v>
      </c>
      <c r="C169" s="55">
        <v>38010</v>
      </c>
      <c r="D169" s="54">
        <v>10415</v>
      </c>
      <c r="E169" s="56">
        <v>102.4</v>
      </c>
    </row>
    <row r="170" spans="1:5" x14ac:dyDescent="0.25">
      <c r="A170" s="54" t="s">
        <v>118</v>
      </c>
      <c r="B170" s="54" t="s">
        <v>123</v>
      </c>
      <c r="C170" s="55">
        <v>38013</v>
      </c>
      <c r="D170" s="54">
        <v>10416</v>
      </c>
      <c r="E170" s="56">
        <v>720</v>
      </c>
    </row>
    <row r="171" spans="1:5" x14ac:dyDescent="0.25">
      <c r="A171" s="54" t="s">
        <v>118</v>
      </c>
      <c r="B171" s="54" t="s">
        <v>119</v>
      </c>
      <c r="C171" s="55">
        <v>38014</v>
      </c>
      <c r="D171" s="54">
        <v>10417</v>
      </c>
      <c r="E171" s="56">
        <v>11188.4</v>
      </c>
    </row>
    <row r="172" spans="1:5" x14ac:dyDescent="0.25">
      <c r="A172" s="54" t="s">
        <v>118</v>
      </c>
      <c r="B172" s="54" t="s">
        <v>119</v>
      </c>
      <c r="C172" s="55">
        <v>38010</v>
      </c>
      <c r="D172" s="54">
        <v>10418</v>
      </c>
      <c r="E172" s="56">
        <v>1814.8</v>
      </c>
    </row>
    <row r="173" spans="1:5" x14ac:dyDescent="0.25">
      <c r="A173" s="54" t="s">
        <v>118</v>
      </c>
      <c r="B173" s="54" t="s">
        <v>119</v>
      </c>
      <c r="C173" s="55">
        <v>38016</v>
      </c>
      <c r="D173" s="54">
        <v>10419</v>
      </c>
      <c r="E173" s="56">
        <v>2097.6</v>
      </c>
    </row>
    <row r="174" spans="1:5" x14ac:dyDescent="0.25">
      <c r="A174" s="54" t="s">
        <v>118</v>
      </c>
      <c r="B174" s="54" t="s">
        <v>120</v>
      </c>
      <c r="C174" s="55">
        <v>38013</v>
      </c>
      <c r="D174" s="54">
        <v>10420</v>
      </c>
      <c r="E174" s="56">
        <v>1707.84</v>
      </c>
    </row>
    <row r="175" spans="1:5" x14ac:dyDescent="0.25">
      <c r="A175" s="54" t="s">
        <v>118</v>
      </c>
      <c r="B175" s="54" t="s">
        <v>123</v>
      </c>
      <c r="C175" s="55">
        <v>38013</v>
      </c>
      <c r="D175" s="54">
        <v>10421</v>
      </c>
      <c r="E175" s="56">
        <v>1194.27</v>
      </c>
    </row>
    <row r="176" spans="1:5" x14ac:dyDescent="0.25">
      <c r="A176" s="54" t="s">
        <v>118</v>
      </c>
      <c r="B176" s="54" t="s">
        <v>124</v>
      </c>
      <c r="C176" s="55">
        <v>38017</v>
      </c>
      <c r="D176" s="54">
        <v>10422</v>
      </c>
      <c r="E176" s="56">
        <v>49.8</v>
      </c>
    </row>
    <row r="177" spans="1:5" x14ac:dyDescent="0.25">
      <c r="A177" s="54" t="s">
        <v>115</v>
      </c>
      <c r="B177" s="54" t="s">
        <v>117</v>
      </c>
      <c r="C177" s="55">
        <v>38041</v>
      </c>
      <c r="D177" s="54">
        <v>10423</v>
      </c>
      <c r="E177" s="56">
        <v>1020</v>
      </c>
    </row>
    <row r="178" spans="1:5" x14ac:dyDescent="0.25">
      <c r="A178" s="54" t="s">
        <v>115</v>
      </c>
      <c r="B178" s="54" t="s">
        <v>125</v>
      </c>
      <c r="C178" s="55">
        <v>38013</v>
      </c>
      <c r="D178" s="54">
        <v>10424</v>
      </c>
      <c r="E178" s="56">
        <v>9194.56</v>
      </c>
    </row>
    <row r="179" spans="1:5" x14ac:dyDescent="0.25">
      <c r="A179" s="54" t="s">
        <v>115</v>
      </c>
      <c r="B179" s="54" t="s">
        <v>117</v>
      </c>
      <c r="C179" s="55">
        <v>38031</v>
      </c>
      <c r="D179" s="54">
        <v>10425</v>
      </c>
      <c r="E179" s="56">
        <v>360</v>
      </c>
    </row>
    <row r="180" spans="1:5" x14ac:dyDescent="0.25">
      <c r="A180" s="54" t="s">
        <v>118</v>
      </c>
      <c r="B180" s="54" t="s">
        <v>119</v>
      </c>
      <c r="C180" s="55">
        <v>38023</v>
      </c>
      <c r="D180" s="54">
        <v>10426</v>
      </c>
      <c r="E180" s="56">
        <v>338.2</v>
      </c>
    </row>
    <row r="181" spans="1:5" x14ac:dyDescent="0.25">
      <c r="A181" s="54" t="s">
        <v>118</v>
      </c>
      <c r="B181" s="54" t="s">
        <v>119</v>
      </c>
      <c r="C181" s="55">
        <v>38049</v>
      </c>
      <c r="D181" s="54">
        <v>10427</v>
      </c>
      <c r="E181" s="56">
        <v>651</v>
      </c>
    </row>
    <row r="182" spans="1:5" x14ac:dyDescent="0.25">
      <c r="A182" s="54" t="s">
        <v>115</v>
      </c>
      <c r="B182" s="54" t="s">
        <v>125</v>
      </c>
      <c r="C182" s="55">
        <v>38021</v>
      </c>
      <c r="D182" s="54">
        <v>10428</v>
      </c>
      <c r="E182" s="56">
        <v>192</v>
      </c>
    </row>
    <row r="183" spans="1:5" x14ac:dyDescent="0.25">
      <c r="A183" s="54" t="s">
        <v>118</v>
      </c>
      <c r="B183" s="54" t="s">
        <v>120</v>
      </c>
      <c r="C183" s="55">
        <v>38024</v>
      </c>
      <c r="D183" s="54">
        <v>10429</v>
      </c>
      <c r="E183" s="56">
        <v>1441.37</v>
      </c>
    </row>
    <row r="184" spans="1:5" x14ac:dyDescent="0.25">
      <c r="A184" s="54" t="s">
        <v>118</v>
      </c>
      <c r="B184" s="54" t="s">
        <v>119</v>
      </c>
      <c r="C184" s="55">
        <v>38020</v>
      </c>
      <c r="D184" s="54">
        <v>10430</v>
      </c>
      <c r="E184" s="56">
        <v>4899.2</v>
      </c>
    </row>
    <row r="185" spans="1:5" x14ac:dyDescent="0.25">
      <c r="A185" s="54" t="s">
        <v>118</v>
      </c>
      <c r="B185" s="54" t="s">
        <v>119</v>
      </c>
      <c r="C185" s="55">
        <v>38024</v>
      </c>
      <c r="D185" s="54">
        <v>10431</v>
      </c>
      <c r="E185" s="56">
        <v>1892.25</v>
      </c>
    </row>
    <row r="186" spans="1:5" x14ac:dyDescent="0.25">
      <c r="A186" s="54" t="s">
        <v>118</v>
      </c>
      <c r="B186" s="54" t="s">
        <v>120</v>
      </c>
      <c r="C186" s="55">
        <v>38024</v>
      </c>
      <c r="D186" s="54">
        <v>10432</v>
      </c>
      <c r="E186" s="56">
        <v>485</v>
      </c>
    </row>
    <row r="187" spans="1:5" x14ac:dyDescent="0.25">
      <c r="A187" s="54" t="s">
        <v>118</v>
      </c>
      <c r="B187" s="54" t="s">
        <v>120</v>
      </c>
      <c r="C187" s="55">
        <v>38050</v>
      </c>
      <c r="D187" s="54">
        <v>10433</v>
      </c>
      <c r="E187" s="56">
        <v>851.2</v>
      </c>
    </row>
    <row r="188" spans="1:5" x14ac:dyDescent="0.25">
      <c r="A188" s="54" t="s">
        <v>118</v>
      </c>
      <c r="B188" s="54" t="s">
        <v>120</v>
      </c>
      <c r="C188" s="55">
        <v>38030</v>
      </c>
      <c r="D188" s="54">
        <v>10434</v>
      </c>
      <c r="E188" s="56">
        <v>321.12</v>
      </c>
    </row>
    <row r="189" spans="1:5" x14ac:dyDescent="0.25">
      <c r="A189" s="54" t="s">
        <v>118</v>
      </c>
      <c r="B189" s="54" t="s">
        <v>123</v>
      </c>
      <c r="C189" s="55">
        <v>38024</v>
      </c>
      <c r="D189" s="54">
        <v>10435</v>
      </c>
      <c r="E189" s="56">
        <v>631.6</v>
      </c>
    </row>
    <row r="190" spans="1:5" x14ac:dyDescent="0.25">
      <c r="A190" s="54" t="s">
        <v>118</v>
      </c>
      <c r="B190" s="54" t="s">
        <v>120</v>
      </c>
      <c r="C190" s="55">
        <v>38028</v>
      </c>
      <c r="D190" s="54">
        <v>10436</v>
      </c>
      <c r="E190" s="56">
        <v>1994.52</v>
      </c>
    </row>
    <row r="191" spans="1:5" x14ac:dyDescent="0.25">
      <c r="A191" s="54" t="s">
        <v>118</v>
      </c>
      <c r="B191" s="54" t="s">
        <v>123</v>
      </c>
      <c r="C191" s="55">
        <v>38029</v>
      </c>
      <c r="D191" s="54">
        <v>10437</v>
      </c>
      <c r="E191" s="56">
        <v>393</v>
      </c>
    </row>
    <row r="192" spans="1:5" x14ac:dyDescent="0.25">
      <c r="A192" s="54" t="s">
        <v>118</v>
      </c>
      <c r="B192" s="54" t="s">
        <v>120</v>
      </c>
      <c r="C192" s="55">
        <v>38031</v>
      </c>
      <c r="D192" s="54">
        <v>10438</v>
      </c>
      <c r="E192" s="56">
        <v>454</v>
      </c>
    </row>
    <row r="193" spans="1:5" x14ac:dyDescent="0.25">
      <c r="A193" s="54" t="s">
        <v>115</v>
      </c>
      <c r="B193" s="54" t="s">
        <v>117</v>
      </c>
      <c r="C193" s="55">
        <v>38027</v>
      </c>
      <c r="D193" s="54">
        <v>10439</v>
      </c>
      <c r="E193" s="56">
        <v>1078</v>
      </c>
    </row>
    <row r="194" spans="1:5" x14ac:dyDescent="0.25">
      <c r="A194" s="54" t="s">
        <v>118</v>
      </c>
      <c r="B194" s="54" t="s">
        <v>119</v>
      </c>
      <c r="C194" s="55">
        <v>38045</v>
      </c>
      <c r="D194" s="54">
        <v>10440</v>
      </c>
      <c r="E194" s="56">
        <v>4924.13</v>
      </c>
    </row>
    <row r="195" spans="1:5" x14ac:dyDescent="0.25">
      <c r="A195" s="54" t="s">
        <v>118</v>
      </c>
      <c r="B195" s="54" t="s">
        <v>120</v>
      </c>
      <c r="C195" s="55">
        <v>38060</v>
      </c>
      <c r="D195" s="54">
        <v>10441</v>
      </c>
      <c r="E195" s="56">
        <v>1755</v>
      </c>
    </row>
    <row r="196" spans="1:5" x14ac:dyDescent="0.25">
      <c r="A196" s="54" t="s">
        <v>118</v>
      </c>
      <c r="B196" s="54" t="s">
        <v>120</v>
      </c>
      <c r="C196" s="55">
        <v>38035</v>
      </c>
      <c r="D196" s="54">
        <v>10442</v>
      </c>
      <c r="E196" s="56">
        <v>1792</v>
      </c>
    </row>
    <row r="197" spans="1:5" x14ac:dyDescent="0.25">
      <c r="A197" s="54" t="s">
        <v>118</v>
      </c>
      <c r="B197" s="54" t="s">
        <v>123</v>
      </c>
      <c r="C197" s="55">
        <v>38031</v>
      </c>
      <c r="D197" s="54">
        <v>10443</v>
      </c>
      <c r="E197" s="56">
        <v>517.44000000000005</v>
      </c>
    </row>
    <row r="198" spans="1:5" x14ac:dyDescent="0.25">
      <c r="A198" s="54" t="s">
        <v>118</v>
      </c>
      <c r="B198" s="54" t="s">
        <v>120</v>
      </c>
      <c r="C198" s="55">
        <v>38038</v>
      </c>
      <c r="D198" s="54">
        <v>10444</v>
      </c>
      <c r="E198" s="56">
        <v>1031.7</v>
      </c>
    </row>
    <row r="199" spans="1:5" x14ac:dyDescent="0.25">
      <c r="A199" s="54" t="s">
        <v>118</v>
      </c>
      <c r="B199" s="54" t="s">
        <v>120</v>
      </c>
      <c r="C199" s="55">
        <v>38037</v>
      </c>
      <c r="D199" s="54">
        <v>10445</v>
      </c>
      <c r="E199" s="56">
        <v>174.9</v>
      </c>
    </row>
    <row r="200" spans="1:5" x14ac:dyDescent="0.25">
      <c r="A200" s="54" t="s">
        <v>115</v>
      </c>
      <c r="B200" s="54" t="s">
        <v>117</v>
      </c>
      <c r="C200" s="55">
        <v>38036</v>
      </c>
      <c r="D200" s="54">
        <v>10446</v>
      </c>
      <c r="E200" s="56">
        <v>246.24</v>
      </c>
    </row>
    <row r="201" spans="1:5" x14ac:dyDescent="0.25">
      <c r="A201" s="54" t="s">
        <v>118</v>
      </c>
      <c r="B201" s="54" t="s">
        <v>119</v>
      </c>
      <c r="C201" s="55">
        <v>38053</v>
      </c>
      <c r="D201" s="54">
        <v>10447</v>
      </c>
      <c r="E201" s="56">
        <v>914.4</v>
      </c>
    </row>
    <row r="202" spans="1:5" x14ac:dyDescent="0.25">
      <c r="A202" s="54" t="s">
        <v>118</v>
      </c>
      <c r="B202" s="54" t="s">
        <v>119</v>
      </c>
      <c r="C202" s="55">
        <v>38041</v>
      </c>
      <c r="D202" s="54">
        <v>10448</v>
      </c>
      <c r="E202" s="56">
        <v>443.4</v>
      </c>
    </row>
    <row r="203" spans="1:5" x14ac:dyDescent="0.25">
      <c r="A203" s="54" t="s">
        <v>118</v>
      </c>
      <c r="B203" s="54" t="s">
        <v>120</v>
      </c>
      <c r="C203" s="55">
        <v>38044</v>
      </c>
      <c r="D203" s="54">
        <v>10449</v>
      </c>
      <c r="E203" s="56">
        <v>1838.2</v>
      </c>
    </row>
    <row r="204" spans="1:5" x14ac:dyDescent="0.25">
      <c r="A204" s="54" t="s">
        <v>118</v>
      </c>
      <c r="B204" s="54" t="s">
        <v>123</v>
      </c>
      <c r="C204" s="55">
        <v>38057</v>
      </c>
      <c r="D204" s="54">
        <v>10450</v>
      </c>
      <c r="E204" s="56">
        <v>425.12</v>
      </c>
    </row>
    <row r="205" spans="1:5" x14ac:dyDescent="0.25">
      <c r="A205" s="54" t="s">
        <v>118</v>
      </c>
      <c r="B205" s="54" t="s">
        <v>119</v>
      </c>
      <c r="C205" s="55">
        <v>38058</v>
      </c>
      <c r="D205" s="54">
        <v>10451</v>
      </c>
      <c r="E205" s="56">
        <v>3849.66</v>
      </c>
    </row>
    <row r="206" spans="1:5" x14ac:dyDescent="0.25">
      <c r="A206" s="54" t="s">
        <v>118</v>
      </c>
      <c r="B206" s="54" t="s">
        <v>123</v>
      </c>
      <c r="C206" s="55">
        <v>38043</v>
      </c>
      <c r="D206" s="54">
        <v>10452</v>
      </c>
      <c r="E206" s="56">
        <v>2018.5</v>
      </c>
    </row>
    <row r="207" spans="1:5" x14ac:dyDescent="0.25">
      <c r="A207" s="54" t="s">
        <v>118</v>
      </c>
      <c r="B207" s="54" t="s">
        <v>122</v>
      </c>
      <c r="C207" s="55">
        <v>38043</v>
      </c>
      <c r="D207" s="54">
        <v>10453</v>
      </c>
      <c r="E207" s="56">
        <v>407.7</v>
      </c>
    </row>
    <row r="208" spans="1:5" x14ac:dyDescent="0.25">
      <c r="A208" s="54" t="s">
        <v>118</v>
      </c>
      <c r="B208" s="54" t="s">
        <v>119</v>
      </c>
      <c r="C208" s="55">
        <v>38042</v>
      </c>
      <c r="D208" s="54">
        <v>10454</v>
      </c>
      <c r="E208" s="56">
        <v>331.2</v>
      </c>
    </row>
    <row r="209" spans="1:5" x14ac:dyDescent="0.25">
      <c r="A209" s="54" t="s">
        <v>118</v>
      </c>
      <c r="B209" s="54" t="s">
        <v>123</v>
      </c>
      <c r="C209" s="55">
        <v>38049</v>
      </c>
      <c r="D209" s="54">
        <v>10455</v>
      </c>
      <c r="E209" s="56">
        <v>2684</v>
      </c>
    </row>
    <row r="210" spans="1:5" x14ac:dyDescent="0.25">
      <c r="A210" s="54" t="s">
        <v>118</v>
      </c>
      <c r="B210" s="54" t="s">
        <v>123</v>
      </c>
      <c r="C210" s="55">
        <v>38045</v>
      </c>
      <c r="D210" s="54">
        <v>10456</v>
      </c>
      <c r="E210" s="56">
        <v>557.6</v>
      </c>
    </row>
    <row r="211" spans="1:5" x14ac:dyDescent="0.25">
      <c r="A211" s="54" t="s">
        <v>118</v>
      </c>
      <c r="B211" s="54" t="s">
        <v>124</v>
      </c>
      <c r="C211" s="55">
        <v>38049</v>
      </c>
      <c r="D211" s="54">
        <v>10457</v>
      </c>
      <c r="E211" s="56">
        <v>1584</v>
      </c>
    </row>
    <row r="212" spans="1:5" x14ac:dyDescent="0.25">
      <c r="A212" s="54" t="s">
        <v>115</v>
      </c>
      <c r="B212" s="54" t="s">
        <v>125</v>
      </c>
      <c r="C212" s="55">
        <v>38050</v>
      </c>
      <c r="D212" s="54">
        <v>10458</v>
      </c>
      <c r="E212" s="56">
        <v>3891</v>
      </c>
    </row>
    <row r="213" spans="1:5" x14ac:dyDescent="0.25">
      <c r="A213" s="54" t="s">
        <v>118</v>
      </c>
      <c r="B213" s="54" t="s">
        <v>119</v>
      </c>
      <c r="C213" s="55">
        <v>38045</v>
      </c>
      <c r="D213" s="54">
        <v>10459</v>
      </c>
      <c r="E213" s="56">
        <v>1659.2</v>
      </c>
    </row>
    <row r="214" spans="1:5" x14ac:dyDescent="0.25">
      <c r="A214" s="54" t="s">
        <v>118</v>
      </c>
      <c r="B214" s="54" t="s">
        <v>123</v>
      </c>
      <c r="C214" s="55">
        <v>38049</v>
      </c>
      <c r="D214" s="54">
        <v>10460</v>
      </c>
      <c r="E214" s="56">
        <v>176.1</v>
      </c>
    </row>
    <row r="215" spans="1:5" x14ac:dyDescent="0.25">
      <c r="A215" s="54" t="s">
        <v>118</v>
      </c>
      <c r="B215" s="54" t="s">
        <v>122</v>
      </c>
      <c r="C215" s="55">
        <v>38051</v>
      </c>
      <c r="D215" s="54">
        <v>10461</v>
      </c>
      <c r="E215" s="56">
        <v>1538.7</v>
      </c>
    </row>
    <row r="216" spans="1:5" x14ac:dyDescent="0.25">
      <c r="A216" s="54" t="s">
        <v>118</v>
      </c>
      <c r="B216" s="54" t="s">
        <v>124</v>
      </c>
      <c r="C216" s="55">
        <v>38064</v>
      </c>
      <c r="D216" s="54">
        <v>10462</v>
      </c>
      <c r="E216" s="56">
        <v>156</v>
      </c>
    </row>
    <row r="217" spans="1:5" x14ac:dyDescent="0.25">
      <c r="A217" s="54" t="s">
        <v>115</v>
      </c>
      <c r="B217" s="54" t="s">
        <v>116</v>
      </c>
      <c r="C217" s="55">
        <v>38052</v>
      </c>
      <c r="D217" s="54">
        <v>10463</v>
      </c>
      <c r="E217" s="56">
        <v>713.3</v>
      </c>
    </row>
    <row r="218" spans="1:5" x14ac:dyDescent="0.25">
      <c r="A218" s="54" t="s">
        <v>118</v>
      </c>
      <c r="B218" s="54" t="s">
        <v>119</v>
      </c>
      <c r="C218" s="55">
        <v>38060</v>
      </c>
      <c r="D218" s="54">
        <v>10464</v>
      </c>
      <c r="E218" s="56">
        <v>1609.28</v>
      </c>
    </row>
    <row r="219" spans="1:5" x14ac:dyDescent="0.25">
      <c r="A219" s="54" t="s">
        <v>118</v>
      </c>
      <c r="B219" s="54" t="s">
        <v>122</v>
      </c>
      <c r="C219" s="55">
        <v>38060</v>
      </c>
      <c r="D219" s="54">
        <v>10465</v>
      </c>
      <c r="E219" s="56">
        <v>2518</v>
      </c>
    </row>
    <row r="220" spans="1:5" x14ac:dyDescent="0.25">
      <c r="A220" s="54" t="s">
        <v>118</v>
      </c>
      <c r="B220" s="54" t="s">
        <v>119</v>
      </c>
      <c r="C220" s="55">
        <v>38059</v>
      </c>
      <c r="D220" s="54">
        <v>10466</v>
      </c>
      <c r="E220" s="56">
        <v>216</v>
      </c>
    </row>
    <row r="221" spans="1:5" x14ac:dyDescent="0.25">
      <c r="A221" s="54" t="s">
        <v>118</v>
      </c>
      <c r="B221" s="54" t="s">
        <v>123</v>
      </c>
      <c r="C221" s="55">
        <v>38057</v>
      </c>
      <c r="D221" s="54">
        <v>10467</v>
      </c>
      <c r="E221" s="56">
        <v>235.2</v>
      </c>
    </row>
    <row r="222" spans="1:5" x14ac:dyDescent="0.25">
      <c r="A222" s="54" t="s">
        <v>118</v>
      </c>
      <c r="B222" s="54" t="s">
        <v>120</v>
      </c>
      <c r="C222" s="55">
        <v>38058</v>
      </c>
      <c r="D222" s="54">
        <v>10468</v>
      </c>
      <c r="E222" s="56">
        <v>717.6</v>
      </c>
    </row>
    <row r="223" spans="1:5" x14ac:dyDescent="0.25">
      <c r="A223" s="54" t="s">
        <v>118</v>
      </c>
      <c r="B223" s="54" t="s">
        <v>122</v>
      </c>
      <c r="C223" s="55">
        <v>38060</v>
      </c>
      <c r="D223" s="54">
        <v>10469</v>
      </c>
      <c r="E223" s="56">
        <v>956.67</v>
      </c>
    </row>
    <row r="224" spans="1:5" x14ac:dyDescent="0.25">
      <c r="A224" s="54" t="s">
        <v>118</v>
      </c>
      <c r="B224" s="54" t="s">
        <v>119</v>
      </c>
      <c r="C224" s="55">
        <v>38060</v>
      </c>
      <c r="D224" s="54">
        <v>10470</v>
      </c>
      <c r="E224" s="56">
        <v>1820.8</v>
      </c>
    </row>
    <row r="225" spans="1:5" x14ac:dyDescent="0.25">
      <c r="A225" s="54" t="s">
        <v>118</v>
      </c>
      <c r="B225" s="54" t="s">
        <v>124</v>
      </c>
      <c r="C225" s="55">
        <v>38064</v>
      </c>
      <c r="D225" s="54">
        <v>10471</v>
      </c>
      <c r="E225" s="56">
        <v>1328</v>
      </c>
    </row>
    <row r="226" spans="1:5" x14ac:dyDescent="0.25">
      <c r="A226" s="54" t="s">
        <v>118</v>
      </c>
      <c r="B226" s="54" t="s">
        <v>123</v>
      </c>
      <c r="C226" s="55">
        <v>38065</v>
      </c>
      <c r="D226" s="54">
        <v>10472</v>
      </c>
      <c r="E226" s="56">
        <v>1036.8</v>
      </c>
    </row>
    <row r="227" spans="1:5" x14ac:dyDescent="0.25">
      <c r="A227" s="54" t="s">
        <v>118</v>
      </c>
      <c r="B227" s="54" t="s">
        <v>122</v>
      </c>
      <c r="C227" s="55">
        <v>38067</v>
      </c>
      <c r="D227" s="54">
        <v>10473</v>
      </c>
      <c r="E227" s="56">
        <v>230.4</v>
      </c>
    </row>
    <row r="228" spans="1:5" x14ac:dyDescent="0.25">
      <c r="A228" s="54" t="s">
        <v>115</v>
      </c>
      <c r="B228" s="54" t="s">
        <v>116</v>
      </c>
      <c r="C228" s="55">
        <v>38067</v>
      </c>
      <c r="D228" s="54">
        <v>10474</v>
      </c>
      <c r="E228" s="56">
        <v>1249.0999999999999</v>
      </c>
    </row>
    <row r="229" spans="1:5" x14ac:dyDescent="0.25">
      <c r="A229" s="54" t="s">
        <v>115</v>
      </c>
      <c r="B229" s="54" t="s">
        <v>121</v>
      </c>
      <c r="C229" s="55">
        <v>38081</v>
      </c>
      <c r="D229" s="54">
        <v>10475</v>
      </c>
      <c r="E229" s="56">
        <v>1505.18</v>
      </c>
    </row>
    <row r="230" spans="1:5" x14ac:dyDescent="0.25">
      <c r="A230" s="54" t="s">
        <v>118</v>
      </c>
      <c r="B230" s="54" t="s">
        <v>123</v>
      </c>
      <c r="C230" s="55">
        <v>38070</v>
      </c>
      <c r="D230" s="54">
        <v>10476</v>
      </c>
      <c r="E230" s="56">
        <v>180.48</v>
      </c>
    </row>
    <row r="231" spans="1:5" x14ac:dyDescent="0.25">
      <c r="A231" s="54" t="s">
        <v>115</v>
      </c>
      <c r="B231" s="54" t="s">
        <v>116</v>
      </c>
      <c r="C231" s="55">
        <v>38071</v>
      </c>
      <c r="D231" s="54">
        <v>10477</v>
      </c>
      <c r="E231" s="56">
        <v>558</v>
      </c>
    </row>
    <row r="232" spans="1:5" x14ac:dyDescent="0.25">
      <c r="A232" s="54" t="s">
        <v>118</v>
      </c>
      <c r="B232" s="54" t="s">
        <v>124</v>
      </c>
      <c r="C232" s="55">
        <v>38072</v>
      </c>
      <c r="D232" s="54">
        <v>10478</v>
      </c>
      <c r="E232" s="56">
        <v>471.2</v>
      </c>
    </row>
    <row r="233" spans="1:5" x14ac:dyDescent="0.25">
      <c r="A233" s="54" t="s">
        <v>118</v>
      </c>
      <c r="B233" s="54" t="s">
        <v>120</v>
      </c>
      <c r="C233" s="55">
        <v>38067</v>
      </c>
      <c r="D233" s="54">
        <v>10479</v>
      </c>
      <c r="E233" s="56">
        <v>10495.6</v>
      </c>
    </row>
    <row r="234" spans="1:5" x14ac:dyDescent="0.25">
      <c r="A234" s="54" t="s">
        <v>115</v>
      </c>
      <c r="B234" s="54" t="s">
        <v>117</v>
      </c>
      <c r="C234" s="55">
        <v>38070</v>
      </c>
      <c r="D234" s="54">
        <v>10480</v>
      </c>
      <c r="E234" s="56">
        <v>756</v>
      </c>
    </row>
    <row r="235" spans="1:5" x14ac:dyDescent="0.25">
      <c r="A235" s="54" t="s">
        <v>118</v>
      </c>
      <c r="B235" s="54" t="s">
        <v>123</v>
      </c>
      <c r="C235" s="55">
        <v>38071</v>
      </c>
      <c r="D235" s="54">
        <v>10481</v>
      </c>
      <c r="E235" s="56">
        <v>1472</v>
      </c>
    </row>
    <row r="236" spans="1:5" x14ac:dyDescent="0.25">
      <c r="A236" s="54" t="s">
        <v>118</v>
      </c>
      <c r="B236" s="54" t="s">
        <v>122</v>
      </c>
      <c r="C236" s="55">
        <v>38087</v>
      </c>
      <c r="D236" s="54">
        <v>10482</v>
      </c>
      <c r="E236" s="56">
        <v>147</v>
      </c>
    </row>
    <row r="237" spans="1:5" x14ac:dyDescent="0.25">
      <c r="A237" s="54" t="s">
        <v>115</v>
      </c>
      <c r="B237" s="54" t="s">
        <v>125</v>
      </c>
      <c r="C237" s="55">
        <v>38102</v>
      </c>
      <c r="D237" s="54">
        <v>10483</v>
      </c>
      <c r="E237" s="56">
        <v>668.8</v>
      </c>
    </row>
    <row r="238" spans="1:5" x14ac:dyDescent="0.25">
      <c r="A238" s="54" t="s">
        <v>118</v>
      </c>
      <c r="B238" s="54" t="s">
        <v>120</v>
      </c>
      <c r="C238" s="55">
        <v>38078</v>
      </c>
      <c r="D238" s="54">
        <v>10484</v>
      </c>
      <c r="E238" s="56">
        <v>386.2</v>
      </c>
    </row>
    <row r="239" spans="1:5" x14ac:dyDescent="0.25">
      <c r="A239" s="54" t="s">
        <v>118</v>
      </c>
      <c r="B239" s="54" t="s">
        <v>119</v>
      </c>
      <c r="C239" s="55">
        <v>38077</v>
      </c>
      <c r="D239" s="54">
        <v>10485</v>
      </c>
      <c r="E239" s="56">
        <v>1584</v>
      </c>
    </row>
    <row r="240" spans="1:5" x14ac:dyDescent="0.25">
      <c r="A240" s="54" t="s">
        <v>118</v>
      </c>
      <c r="B240" s="54" t="s">
        <v>122</v>
      </c>
      <c r="C240" s="55">
        <v>38079</v>
      </c>
      <c r="D240" s="54">
        <v>10486</v>
      </c>
      <c r="E240" s="56">
        <v>1272</v>
      </c>
    </row>
    <row r="241" spans="1:5" x14ac:dyDescent="0.25">
      <c r="A241" s="54" t="s">
        <v>118</v>
      </c>
      <c r="B241" s="54" t="s">
        <v>124</v>
      </c>
      <c r="C241" s="55">
        <v>38074</v>
      </c>
      <c r="D241" s="54">
        <v>10487</v>
      </c>
      <c r="E241" s="56">
        <v>889.7</v>
      </c>
    </row>
    <row r="242" spans="1:5" x14ac:dyDescent="0.25">
      <c r="A242" s="54" t="s">
        <v>118</v>
      </c>
      <c r="B242" s="54" t="s">
        <v>123</v>
      </c>
      <c r="C242" s="55">
        <v>38079</v>
      </c>
      <c r="D242" s="54">
        <v>10488</v>
      </c>
      <c r="E242" s="56">
        <v>1512</v>
      </c>
    </row>
    <row r="243" spans="1:5" x14ac:dyDescent="0.25">
      <c r="A243" s="54" t="s">
        <v>115</v>
      </c>
      <c r="B243" s="54" t="s">
        <v>117</v>
      </c>
      <c r="C243" s="55">
        <v>38086</v>
      </c>
      <c r="D243" s="54">
        <v>10489</v>
      </c>
      <c r="E243" s="56">
        <v>439.2</v>
      </c>
    </row>
    <row r="244" spans="1:5" x14ac:dyDescent="0.25">
      <c r="A244" s="54" t="s">
        <v>115</v>
      </c>
      <c r="B244" s="54" t="s">
        <v>125</v>
      </c>
      <c r="C244" s="55">
        <v>38080</v>
      </c>
      <c r="D244" s="54">
        <v>10490</v>
      </c>
      <c r="E244" s="56">
        <v>3163.2</v>
      </c>
    </row>
    <row r="245" spans="1:5" x14ac:dyDescent="0.25">
      <c r="A245" s="54" t="s">
        <v>118</v>
      </c>
      <c r="B245" s="54" t="s">
        <v>123</v>
      </c>
      <c r="C245" s="55">
        <v>38085</v>
      </c>
      <c r="D245" s="54">
        <v>10491</v>
      </c>
      <c r="E245" s="56">
        <v>259.5</v>
      </c>
    </row>
    <row r="246" spans="1:5" x14ac:dyDescent="0.25">
      <c r="A246" s="54" t="s">
        <v>118</v>
      </c>
      <c r="B246" s="54" t="s">
        <v>120</v>
      </c>
      <c r="C246" s="55">
        <v>38088</v>
      </c>
      <c r="D246" s="54">
        <v>10492</v>
      </c>
      <c r="E246" s="56">
        <v>851.2</v>
      </c>
    </row>
    <row r="247" spans="1:5" x14ac:dyDescent="0.25">
      <c r="A247" s="54" t="s">
        <v>118</v>
      </c>
      <c r="B247" s="54" t="s">
        <v>119</v>
      </c>
      <c r="C247" s="55">
        <v>38087</v>
      </c>
      <c r="D247" s="54">
        <v>10493</v>
      </c>
      <c r="E247" s="56">
        <v>608.4</v>
      </c>
    </row>
    <row r="248" spans="1:5" x14ac:dyDescent="0.25">
      <c r="A248" s="54" t="s">
        <v>118</v>
      </c>
      <c r="B248" s="54" t="s">
        <v>119</v>
      </c>
      <c r="C248" s="55">
        <v>38086</v>
      </c>
      <c r="D248" s="54">
        <v>10494</v>
      </c>
      <c r="E248" s="56">
        <v>912</v>
      </c>
    </row>
    <row r="249" spans="1:5" x14ac:dyDescent="0.25">
      <c r="A249" s="54" t="s">
        <v>118</v>
      </c>
      <c r="B249" s="54" t="s">
        <v>120</v>
      </c>
      <c r="C249" s="55">
        <v>38088</v>
      </c>
      <c r="D249" s="54">
        <v>10495</v>
      </c>
      <c r="E249" s="56">
        <v>278</v>
      </c>
    </row>
    <row r="250" spans="1:5" x14ac:dyDescent="0.25">
      <c r="A250" s="54" t="s">
        <v>115</v>
      </c>
      <c r="B250" s="54" t="s">
        <v>125</v>
      </c>
      <c r="C250" s="55">
        <v>38084</v>
      </c>
      <c r="D250" s="54">
        <v>10496</v>
      </c>
      <c r="E250" s="56">
        <v>190</v>
      </c>
    </row>
    <row r="251" spans="1:5" x14ac:dyDescent="0.25">
      <c r="A251" s="54" t="s">
        <v>115</v>
      </c>
      <c r="B251" s="54" t="s">
        <v>125</v>
      </c>
      <c r="C251" s="55">
        <v>38084</v>
      </c>
      <c r="D251" s="54">
        <v>10497</v>
      </c>
      <c r="E251" s="56">
        <v>1380.6</v>
      </c>
    </row>
    <row r="252" spans="1:5" x14ac:dyDescent="0.25">
      <c r="A252" s="54" t="s">
        <v>118</v>
      </c>
      <c r="B252" s="54" t="s">
        <v>123</v>
      </c>
      <c r="C252" s="55">
        <v>38088</v>
      </c>
      <c r="D252" s="54">
        <v>10498</v>
      </c>
      <c r="E252" s="56">
        <v>575</v>
      </c>
    </row>
    <row r="253" spans="1:5" x14ac:dyDescent="0.25">
      <c r="A253" s="54" t="s">
        <v>118</v>
      </c>
      <c r="B253" s="54" t="s">
        <v>119</v>
      </c>
      <c r="C253" s="55">
        <v>38093</v>
      </c>
      <c r="D253" s="54">
        <v>10499</v>
      </c>
      <c r="E253" s="56">
        <v>1412</v>
      </c>
    </row>
    <row r="254" spans="1:5" x14ac:dyDescent="0.25">
      <c r="A254" s="54" t="s">
        <v>115</v>
      </c>
      <c r="B254" s="54" t="s">
        <v>117</v>
      </c>
      <c r="C254" s="55">
        <v>38094</v>
      </c>
      <c r="D254" s="54">
        <v>10500</v>
      </c>
      <c r="E254" s="56">
        <v>523.26</v>
      </c>
    </row>
    <row r="255" spans="1:5" x14ac:dyDescent="0.25">
      <c r="A255" s="54" t="s">
        <v>115</v>
      </c>
      <c r="B255" s="54" t="s">
        <v>121</v>
      </c>
      <c r="C255" s="55">
        <v>38093</v>
      </c>
      <c r="D255" s="54">
        <v>10501</v>
      </c>
      <c r="E255" s="56">
        <v>149</v>
      </c>
    </row>
    <row r="256" spans="1:5" x14ac:dyDescent="0.25">
      <c r="A256" s="54" t="s">
        <v>118</v>
      </c>
      <c r="B256" s="54" t="s">
        <v>124</v>
      </c>
      <c r="C256" s="55">
        <v>38106</v>
      </c>
      <c r="D256" s="54">
        <v>10502</v>
      </c>
      <c r="E256" s="56">
        <v>816.3</v>
      </c>
    </row>
    <row r="257" spans="1:5" x14ac:dyDescent="0.25">
      <c r="A257" s="54" t="s">
        <v>115</v>
      </c>
      <c r="B257" s="54" t="s">
        <v>117</v>
      </c>
      <c r="C257" s="55">
        <v>38093</v>
      </c>
      <c r="D257" s="54">
        <v>10503</v>
      </c>
      <c r="E257" s="56">
        <v>2048.5</v>
      </c>
    </row>
    <row r="258" spans="1:5" x14ac:dyDescent="0.25">
      <c r="A258" s="54" t="s">
        <v>118</v>
      </c>
      <c r="B258" s="54" t="s">
        <v>119</v>
      </c>
      <c r="C258" s="55">
        <v>38095</v>
      </c>
      <c r="D258" s="54">
        <v>10504</v>
      </c>
      <c r="E258" s="56">
        <v>1388.5</v>
      </c>
    </row>
    <row r="259" spans="1:5" x14ac:dyDescent="0.25">
      <c r="A259" s="54" t="s">
        <v>118</v>
      </c>
      <c r="B259" s="54" t="s">
        <v>120</v>
      </c>
      <c r="C259" s="55">
        <v>38098</v>
      </c>
      <c r="D259" s="54">
        <v>10505</v>
      </c>
      <c r="E259" s="56">
        <v>147.9</v>
      </c>
    </row>
    <row r="260" spans="1:5" x14ac:dyDescent="0.25">
      <c r="A260" s="54" t="s">
        <v>115</v>
      </c>
      <c r="B260" s="54" t="s">
        <v>121</v>
      </c>
      <c r="C260" s="55">
        <v>38109</v>
      </c>
      <c r="D260" s="54">
        <v>10506</v>
      </c>
      <c r="E260" s="56">
        <v>415.8</v>
      </c>
    </row>
    <row r="261" spans="1:5" x14ac:dyDescent="0.25">
      <c r="A261" s="54" t="s">
        <v>115</v>
      </c>
      <c r="B261" s="54" t="s">
        <v>125</v>
      </c>
      <c r="C261" s="55">
        <v>38099</v>
      </c>
      <c r="D261" s="54">
        <v>10507</v>
      </c>
      <c r="E261" s="56">
        <v>749.06</v>
      </c>
    </row>
    <row r="262" spans="1:5" x14ac:dyDescent="0.25">
      <c r="A262" s="54" t="s">
        <v>118</v>
      </c>
      <c r="B262" s="54" t="s">
        <v>122</v>
      </c>
      <c r="C262" s="55">
        <v>38120</v>
      </c>
      <c r="D262" s="54">
        <v>10508</v>
      </c>
      <c r="E262" s="56">
        <v>240</v>
      </c>
    </row>
    <row r="263" spans="1:5" x14ac:dyDescent="0.25">
      <c r="A263" s="54" t="s">
        <v>118</v>
      </c>
      <c r="B263" s="54" t="s">
        <v>119</v>
      </c>
      <c r="C263" s="55">
        <v>38106</v>
      </c>
      <c r="D263" s="54">
        <v>10509</v>
      </c>
      <c r="E263" s="56">
        <v>136.80000000000001</v>
      </c>
    </row>
    <row r="264" spans="1:5" x14ac:dyDescent="0.25">
      <c r="A264" s="54" t="s">
        <v>115</v>
      </c>
      <c r="B264" s="54" t="s">
        <v>117</v>
      </c>
      <c r="C264" s="55">
        <v>38105</v>
      </c>
      <c r="D264" s="54">
        <v>10510</v>
      </c>
      <c r="E264" s="56">
        <v>4707.54</v>
      </c>
    </row>
    <row r="265" spans="1:5" x14ac:dyDescent="0.25">
      <c r="A265" s="54" t="s">
        <v>118</v>
      </c>
      <c r="B265" s="54" t="s">
        <v>119</v>
      </c>
      <c r="C265" s="55">
        <v>38098</v>
      </c>
      <c r="D265" s="54">
        <v>10511</v>
      </c>
      <c r="E265" s="56">
        <v>2550</v>
      </c>
    </row>
    <row r="266" spans="1:5" x14ac:dyDescent="0.25">
      <c r="A266" s="54" t="s">
        <v>115</v>
      </c>
      <c r="B266" s="54" t="s">
        <v>125</v>
      </c>
      <c r="C266" s="55">
        <v>38101</v>
      </c>
      <c r="D266" s="54">
        <v>10512</v>
      </c>
      <c r="E266" s="56">
        <v>525.29999999999995</v>
      </c>
    </row>
    <row r="267" spans="1:5" x14ac:dyDescent="0.25">
      <c r="A267" s="54" t="s">
        <v>115</v>
      </c>
      <c r="B267" s="54" t="s">
        <v>125</v>
      </c>
      <c r="C267" s="55">
        <v>38105</v>
      </c>
      <c r="D267" s="54">
        <v>10513</v>
      </c>
      <c r="E267" s="56">
        <v>1942</v>
      </c>
    </row>
    <row r="268" spans="1:5" x14ac:dyDescent="0.25">
      <c r="A268" s="54" t="s">
        <v>118</v>
      </c>
      <c r="B268" s="54" t="s">
        <v>120</v>
      </c>
      <c r="C268" s="55">
        <v>38123</v>
      </c>
      <c r="D268" s="54">
        <v>10514</v>
      </c>
      <c r="E268" s="56">
        <v>8623.4500000000007</v>
      </c>
    </row>
    <row r="269" spans="1:5" x14ac:dyDescent="0.25">
      <c r="A269" s="54" t="s">
        <v>118</v>
      </c>
      <c r="B269" s="54" t="s">
        <v>124</v>
      </c>
      <c r="C269" s="55">
        <v>38130</v>
      </c>
      <c r="D269" s="54">
        <v>10515</v>
      </c>
      <c r="E269" s="56">
        <v>9921.2999999999993</v>
      </c>
    </row>
    <row r="270" spans="1:5" x14ac:dyDescent="0.25">
      <c r="A270" s="54" t="s">
        <v>118</v>
      </c>
      <c r="B270" s="54" t="s">
        <v>124</v>
      </c>
      <c r="C270" s="55">
        <v>38108</v>
      </c>
      <c r="D270" s="54">
        <v>10516</v>
      </c>
      <c r="E270" s="56">
        <v>2381.0500000000002</v>
      </c>
    </row>
    <row r="271" spans="1:5" x14ac:dyDescent="0.25">
      <c r="A271" s="54" t="s">
        <v>118</v>
      </c>
      <c r="B271" s="54" t="s">
        <v>120</v>
      </c>
      <c r="C271" s="55">
        <v>38106</v>
      </c>
      <c r="D271" s="54">
        <v>10517</v>
      </c>
      <c r="E271" s="56">
        <v>352</v>
      </c>
    </row>
    <row r="272" spans="1:5" x14ac:dyDescent="0.25">
      <c r="A272" s="54" t="s">
        <v>118</v>
      </c>
      <c r="B272" s="54" t="s">
        <v>119</v>
      </c>
      <c r="C272" s="55">
        <v>38112</v>
      </c>
      <c r="D272" s="54">
        <v>10518</v>
      </c>
      <c r="E272" s="56">
        <v>4150.05</v>
      </c>
    </row>
    <row r="273" spans="1:5" x14ac:dyDescent="0.25">
      <c r="A273" s="54" t="s">
        <v>115</v>
      </c>
      <c r="B273" s="54" t="s">
        <v>117</v>
      </c>
      <c r="C273" s="55">
        <v>38108</v>
      </c>
      <c r="D273" s="54">
        <v>10519</v>
      </c>
      <c r="E273" s="56">
        <v>2314.1999999999998</v>
      </c>
    </row>
    <row r="274" spans="1:5" x14ac:dyDescent="0.25">
      <c r="A274" s="54" t="s">
        <v>115</v>
      </c>
      <c r="B274" s="54" t="s">
        <v>125</v>
      </c>
      <c r="C274" s="55">
        <v>38108</v>
      </c>
      <c r="D274" s="54">
        <v>10520</v>
      </c>
      <c r="E274" s="56">
        <v>200</v>
      </c>
    </row>
    <row r="275" spans="1:5" x14ac:dyDescent="0.25">
      <c r="A275" s="54" t="s">
        <v>118</v>
      </c>
      <c r="B275" s="54" t="s">
        <v>123</v>
      </c>
      <c r="C275" s="55">
        <v>38109</v>
      </c>
      <c r="D275" s="54">
        <v>10521</v>
      </c>
      <c r="E275" s="56">
        <v>225.5</v>
      </c>
    </row>
    <row r="276" spans="1:5" x14ac:dyDescent="0.25">
      <c r="A276" s="54" t="s">
        <v>118</v>
      </c>
      <c r="B276" s="54" t="s">
        <v>119</v>
      </c>
      <c r="C276" s="55">
        <v>38113</v>
      </c>
      <c r="D276" s="54">
        <v>10522</v>
      </c>
      <c r="E276" s="56">
        <v>2318.2399999999998</v>
      </c>
    </row>
    <row r="277" spans="1:5" x14ac:dyDescent="0.25">
      <c r="A277" s="54" t="s">
        <v>115</v>
      </c>
      <c r="B277" s="54" t="s">
        <v>125</v>
      </c>
      <c r="C277" s="55">
        <v>38137</v>
      </c>
      <c r="D277" s="54">
        <v>10523</v>
      </c>
      <c r="E277" s="56">
        <v>2444.31</v>
      </c>
    </row>
    <row r="278" spans="1:5" x14ac:dyDescent="0.25">
      <c r="A278" s="54" t="s">
        <v>118</v>
      </c>
      <c r="B278" s="54" t="s">
        <v>122</v>
      </c>
      <c r="C278" s="55">
        <v>38114</v>
      </c>
      <c r="D278" s="54">
        <v>10524</v>
      </c>
      <c r="E278" s="56">
        <v>3192.65</v>
      </c>
    </row>
    <row r="279" spans="1:5" x14ac:dyDescent="0.25">
      <c r="A279" s="54" t="s">
        <v>118</v>
      </c>
      <c r="B279" s="54" t="s">
        <v>122</v>
      </c>
      <c r="C279" s="55">
        <v>38130</v>
      </c>
      <c r="D279" s="54">
        <v>10525</v>
      </c>
      <c r="E279" s="56">
        <v>818.4</v>
      </c>
    </row>
    <row r="280" spans="1:5" x14ac:dyDescent="0.25">
      <c r="A280" s="54" t="s">
        <v>118</v>
      </c>
      <c r="B280" s="54" t="s">
        <v>119</v>
      </c>
      <c r="C280" s="55">
        <v>38122</v>
      </c>
      <c r="D280" s="54">
        <v>10526</v>
      </c>
      <c r="E280" s="56">
        <v>1151.4000000000001</v>
      </c>
    </row>
    <row r="281" spans="1:5" x14ac:dyDescent="0.25">
      <c r="A281" s="54" t="s">
        <v>115</v>
      </c>
      <c r="B281" s="54" t="s">
        <v>125</v>
      </c>
      <c r="C281" s="55">
        <v>38114</v>
      </c>
      <c r="D281" s="54">
        <v>10527</v>
      </c>
      <c r="E281" s="56">
        <v>1503</v>
      </c>
    </row>
    <row r="282" spans="1:5" x14ac:dyDescent="0.25">
      <c r="A282" s="54" t="s">
        <v>115</v>
      </c>
      <c r="B282" s="54" t="s">
        <v>117</v>
      </c>
      <c r="C282" s="55">
        <v>38116</v>
      </c>
      <c r="D282" s="54">
        <v>10528</v>
      </c>
      <c r="E282" s="56">
        <v>392.2</v>
      </c>
    </row>
    <row r="283" spans="1:5" x14ac:dyDescent="0.25">
      <c r="A283" s="54" t="s">
        <v>115</v>
      </c>
      <c r="B283" s="54" t="s">
        <v>116</v>
      </c>
      <c r="C283" s="55">
        <v>38116</v>
      </c>
      <c r="D283" s="54">
        <v>10529</v>
      </c>
      <c r="E283" s="56">
        <v>946</v>
      </c>
    </row>
    <row r="284" spans="1:5" x14ac:dyDescent="0.25">
      <c r="A284" s="54" t="s">
        <v>118</v>
      </c>
      <c r="B284" s="54" t="s">
        <v>120</v>
      </c>
      <c r="C284" s="55">
        <v>38119</v>
      </c>
      <c r="D284" s="54">
        <v>10530</v>
      </c>
      <c r="E284" s="56">
        <v>4180</v>
      </c>
    </row>
    <row r="285" spans="1:5" x14ac:dyDescent="0.25">
      <c r="A285" s="54" t="s">
        <v>115</v>
      </c>
      <c r="B285" s="54" t="s">
        <v>125</v>
      </c>
      <c r="C285" s="55">
        <v>38126</v>
      </c>
      <c r="D285" s="54">
        <v>10531</v>
      </c>
      <c r="E285" s="56">
        <v>110</v>
      </c>
    </row>
    <row r="286" spans="1:5" x14ac:dyDescent="0.25">
      <c r="A286" s="54" t="s">
        <v>115</v>
      </c>
      <c r="B286" s="54" t="s">
        <v>125</v>
      </c>
      <c r="C286" s="55">
        <v>38119</v>
      </c>
      <c r="D286" s="54">
        <v>10532</v>
      </c>
      <c r="E286" s="56">
        <v>796.35</v>
      </c>
    </row>
    <row r="287" spans="1:5" x14ac:dyDescent="0.25">
      <c r="A287" s="54" t="s">
        <v>118</v>
      </c>
      <c r="B287" s="54" t="s">
        <v>123</v>
      </c>
      <c r="C287" s="55">
        <v>38129</v>
      </c>
      <c r="D287" s="54">
        <v>10533</v>
      </c>
      <c r="E287" s="56">
        <v>2222.1999999999998</v>
      </c>
    </row>
    <row r="288" spans="1:5" x14ac:dyDescent="0.25">
      <c r="A288" s="54" t="s">
        <v>118</v>
      </c>
      <c r="B288" s="54" t="s">
        <v>123</v>
      </c>
      <c r="C288" s="55">
        <v>38121</v>
      </c>
      <c r="D288" s="54">
        <v>10534</v>
      </c>
      <c r="E288" s="56">
        <v>465.7</v>
      </c>
    </row>
    <row r="289" spans="1:5" x14ac:dyDescent="0.25">
      <c r="A289" s="54" t="s">
        <v>118</v>
      </c>
      <c r="B289" s="54" t="s">
        <v>119</v>
      </c>
      <c r="C289" s="55">
        <v>38128</v>
      </c>
      <c r="D289" s="54">
        <v>10535</v>
      </c>
      <c r="E289" s="56">
        <v>1940.85</v>
      </c>
    </row>
    <row r="290" spans="1:5" x14ac:dyDescent="0.25">
      <c r="A290" s="54" t="s">
        <v>118</v>
      </c>
      <c r="B290" s="54" t="s">
        <v>120</v>
      </c>
      <c r="C290" s="55">
        <v>38144</v>
      </c>
      <c r="D290" s="54">
        <v>10536</v>
      </c>
      <c r="E290" s="56">
        <v>1645</v>
      </c>
    </row>
    <row r="291" spans="1:5" x14ac:dyDescent="0.25">
      <c r="A291" s="54" t="s">
        <v>118</v>
      </c>
      <c r="B291" s="54" t="s">
        <v>122</v>
      </c>
      <c r="C291" s="55">
        <v>38126</v>
      </c>
      <c r="D291" s="54">
        <v>10537</v>
      </c>
      <c r="E291" s="56">
        <v>1823.8</v>
      </c>
    </row>
    <row r="292" spans="1:5" x14ac:dyDescent="0.25">
      <c r="A292" s="54" t="s">
        <v>115</v>
      </c>
      <c r="B292" s="54" t="s">
        <v>121</v>
      </c>
      <c r="C292" s="55">
        <v>38123</v>
      </c>
      <c r="D292" s="54">
        <v>10538</v>
      </c>
      <c r="E292" s="56">
        <v>139.80000000000001</v>
      </c>
    </row>
    <row r="293" spans="1:5" x14ac:dyDescent="0.25">
      <c r="A293" s="54" t="s">
        <v>115</v>
      </c>
      <c r="B293" s="54" t="s">
        <v>117</v>
      </c>
      <c r="C293" s="55">
        <v>38130</v>
      </c>
      <c r="D293" s="54">
        <v>10539</v>
      </c>
      <c r="E293" s="56">
        <v>355.5</v>
      </c>
    </row>
    <row r="294" spans="1:5" x14ac:dyDescent="0.25">
      <c r="A294" s="54" t="s">
        <v>118</v>
      </c>
      <c r="B294" s="54" t="s">
        <v>120</v>
      </c>
      <c r="C294" s="55">
        <v>38151</v>
      </c>
      <c r="D294" s="54">
        <v>10540</v>
      </c>
      <c r="E294" s="56">
        <v>10191.700000000001</v>
      </c>
    </row>
    <row r="295" spans="1:5" x14ac:dyDescent="0.25">
      <c r="A295" s="54" t="s">
        <v>118</v>
      </c>
      <c r="B295" s="54" t="s">
        <v>124</v>
      </c>
      <c r="C295" s="55">
        <v>38136</v>
      </c>
      <c r="D295" s="54">
        <v>10541</v>
      </c>
      <c r="E295" s="56">
        <v>1946.52</v>
      </c>
    </row>
    <row r="296" spans="1:5" x14ac:dyDescent="0.25">
      <c r="A296" s="54" t="s">
        <v>118</v>
      </c>
      <c r="B296" s="54" t="s">
        <v>122</v>
      </c>
      <c r="C296" s="55">
        <v>38133</v>
      </c>
      <c r="D296" s="54">
        <v>10542</v>
      </c>
      <c r="E296" s="56">
        <v>469.11</v>
      </c>
    </row>
    <row r="297" spans="1:5" x14ac:dyDescent="0.25">
      <c r="A297" s="54" t="s">
        <v>118</v>
      </c>
      <c r="B297" s="54" t="s">
        <v>123</v>
      </c>
      <c r="C297" s="55">
        <v>38130</v>
      </c>
      <c r="D297" s="54">
        <v>10543</v>
      </c>
      <c r="E297" s="56">
        <v>1504.5</v>
      </c>
    </row>
    <row r="298" spans="1:5" x14ac:dyDescent="0.25">
      <c r="A298" s="54" t="s">
        <v>118</v>
      </c>
      <c r="B298" s="54" t="s">
        <v>119</v>
      </c>
      <c r="C298" s="55">
        <v>38137</v>
      </c>
      <c r="D298" s="54">
        <v>10544</v>
      </c>
      <c r="E298" s="56">
        <v>417.2</v>
      </c>
    </row>
    <row r="299" spans="1:5" x14ac:dyDescent="0.25">
      <c r="A299" s="54" t="s">
        <v>118</v>
      </c>
      <c r="B299" s="54" t="s">
        <v>123</v>
      </c>
      <c r="C299" s="55">
        <v>38164</v>
      </c>
      <c r="D299" s="54">
        <v>10545</v>
      </c>
      <c r="E299" s="56">
        <v>210</v>
      </c>
    </row>
    <row r="300" spans="1:5" x14ac:dyDescent="0.25">
      <c r="A300" s="54" t="s">
        <v>118</v>
      </c>
      <c r="B300" s="54" t="s">
        <v>122</v>
      </c>
      <c r="C300" s="55">
        <v>38134</v>
      </c>
      <c r="D300" s="54">
        <v>10546</v>
      </c>
      <c r="E300" s="56">
        <v>2812</v>
      </c>
    </row>
    <row r="301" spans="1:5" x14ac:dyDescent="0.25">
      <c r="A301" s="54" t="s">
        <v>118</v>
      </c>
      <c r="B301" s="54" t="s">
        <v>120</v>
      </c>
      <c r="C301" s="55">
        <v>38140</v>
      </c>
      <c r="D301" s="54">
        <v>10547</v>
      </c>
      <c r="E301" s="56">
        <v>1792.8</v>
      </c>
    </row>
    <row r="302" spans="1:5" x14ac:dyDescent="0.25">
      <c r="A302" s="54" t="s">
        <v>118</v>
      </c>
      <c r="B302" s="54" t="s">
        <v>120</v>
      </c>
      <c r="C302" s="55">
        <v>38140</v>
      </c>
      <c r="D302" s="54">
        <v>10548</v>
      </c>
      <c r="E302" s="56">
        <v>240.1</v>
      </c>
    </row>
    <row r="303" spans="1:5" x14ac:dyDescent="0.25">
      <c r="A303" s="54" t="s">
        <v>115</v>
      </c>
      <c r="B303" s="54" t="s">
        <v>116</v>
      </c>
      <c r="C303" s="55">
        <v>38137</v>
      </c>
      <c r="D303" s="54">
        <v>10549</v>
      </c>
      <c r="E303" s="56">
        <v>3554.27</v>
      </c>
    </row>
    <row r="304" spans="1:5" x14ac:dyDescent="0.25">
      <c r="A304" s="54" t="s">
        <v>115</v>
      </c>
      <c r="B304" s="54" t="s">
        <v>125</v>
      </c>
      <c r="C304" s="55">
        <v>38144</v>
      </c>
      <c r="D304" s="54">
        <v>10550</v>
      </c>
      <c r="E304" s="56">
        <v>683.3</v>
      </c>
    </row>
    <row r="305" spans="1:5" x14ac:dyDescent="0.25">
      <c r="A305" s="54" t="s">
        <v>118</v>
      </c>
      <c r="B305" s="54" t="s">
        <v>119</v>
      </c>
      <c r="C305" s="55">
        <v>38144</v>
      </c>
      <c r="D305" s="54">
        <v>10551</v>
      </c>
      <c r="E305" s="56">
        <v>1677.3</v>
      </c>
    </row>
    <row r="306" spans="1:5" x14ac:dyDescent="0.25">
      <c r="A306" s="54" t="s">
        <v>118</v>
      </c>
      <c r="B306" s="54" t="s">
        <v>124</v>
      </c>
      <c r="C306" s="55">
        <v>38143</v>
      </c>
      <c r="D306" s="54">
        <v>10552</v>
      </c>
      <c r="E306" s="56">
        <v>880.5</v>
      </c>
    </row>
    <row r="307" spans="1:5" x14ac:dyDescent="0.25">
      <c r="A307" s="54" t="s">
        <v>118</v>
      </c>
      <c r="B307" s="54" t="s">
        <v>124</v>
      </c>
      <c r="C307" s="55">
        <v>38141</v>
      </c>
      <c r="D307" s="54">
        <v>10553</v>
      </c>
      <c r="E307" s="56">
        <v>1546.3</v>
      </c>
    </row>
    <row r="308" spans="1:5" x14ac:dyDescent="0.25">
      <c r="A308" s="54" t="s">
        <v>118</v>
      </c>
      <c r="B308" s="54" t="s">
        <v>119</v>
      </c>
      <c r="C308" s="55">
        <v>38143</v>
      </c>
      <c r="D308" s="54">
        <v>10554</v>
      </c>
      <c r="E308" s="56">
        <v>1728.52</v>
      </c>
    </row>
    <row r="309" spans="1:5" x14ac:dyDescent="0.25">
      <c r="A309" s="54" t="s">
        <v>115</v>
      </c>
      <c r="B309" s="54" t="s">
        <v>117</v>
      </c>
      <c r="C309" s="55">
        <v>38142</v>
      </c>
      <c r="D309" s="54">
        <v>10555</v>
      </c>
      <c r="E309" s="56">
        <v>2944.4</v>
      </c>
    </row>
    <row r="310" spans="1:5" x14ac:dyDescent="0.25">
      <c r="A310" s="54" t="s">
        <v>118</v>
      </c>
      <c r="B310" s="54" t="s">
        <v>124</v>
      </c>
      <c r="C310" s="55">
        <v>38151</v>
      </c>
      <c r="D310" s="54">
        <v>10556</v>
      </c>
      <c r="E310" s="56">
        <v>835.2</v>
      </c>
    </row>
    <row r="311" spans="1:5" x14ac:dyDescent="0.25">
      <c r="A311" s="54" t="s">
        <v>115</v>
      </c>
      <c r="B311" s="54" t="s">
        <v>121</v>
      </c>
      <c r="C311" s="55">
        <v>38144</v>
      </c>
      <c r="D311" s="54">
        <v>10557</v>
      </c>
      <c r="E311" s="56">
        <v>1152.5</v>
      </c>
    </row>
    <row r="312" spans="1:5" x14ac:dyDescent="0.25">
      <c r="A312" s="54" t="s">
        <v>118</v>
      </c>
      <c r="B312" s="54" t="s">
        <v>122</v>
      </c>
      <c r="C312" s="55">
        <v>38148</v>
      </c>
      <c r="D312" s="54">
        <v>10558</v>
      </c>
      <c r="E312" s="56">
        <v>2142.9</v>
      </c>
    </row>
    <row r="313" spans="1:5" x14ac:dyDescent="0.25">
      <c r="A313" s="54" t="s">
        <v>115</v>
      </c>
      <c r="B313" s="54" t="s">
        <v>117</v>
      </c>
      <c r="C313" s="55">
        <v>38151</v>
      </c>
      <c r="D313" s="54">
        <v>10559</v>
      </c>
      <c r="E313" s="56">
        <v>520.41</v>
      </c>
    </row>
    <row r="314" spans="1:5" x14ac:dyDescent="0.25">
      <c r="A314" s="54" t="s">
        <v>118</v>
      </c>
      <c r="B314" s="54" t="s">
        <v>123</v>
      </c>
      <c r="C314" s="55">
        <v>38147</v>
      </c>
      <c r="D314" s="54">
        <v>10560</v>
      </c>
      <c r="E314" s="56">
        <v>1072.42</v>
      </c>
    </row>
    <row r="315" spans="1:5" x14ac:dyDescent="0.25">
      <c r="A315" s="54" t="s">
        <v>118</v>
      </c>
      <c r="B315" s="54" t="s">
        <v>124</v>
      </c>
      <c r="C315" s="55">
        <v>38147</v>
      </c>
      <c r="D315" s="54">
        <v>10561</v>
      </c>
      <c r="E315" s="56">
        <v>2844.5</v>
      </c>
    </row>
    <row r="316" spans="1:5" x14ac:dyDescent="0.25">
      <c r="A316" s="54" t="s">
        <v>118</v>
      </c>
      <c r="B316" s="54" t="s">
        <v>122</v>
      </c>
      <c r="C316" s="55">
        <v>38150</v>
      </c>
      <c r="D316" s="54">
        <v>10562</v>
      </c>
      <c r="E316" s="56">
        <v>488.7</v>
      </c>
    </row>
    <row r="317" spans="1:5" x14ac:dyDescent="0.25">
      <c r="A317" s="54" t="s">
        <v>118</v>
      </c>
      <c r="B317" s="54" t="s">
        <v>124</v>
      </c>
      <c r="C317" s="55">
        <v>38162</v>
      </c>
      <c r="D317" s="54">
        <v>10563</v>
      </c>
      <c r="E317" s="56">
        <v>965</v>
      </c>
    </row>
    <row r="318" spans="1:5" x14ac:dyDescent="0.25">
      <c r="A318" s="54" t="s">
        <v>118</v>
      </c>
      <c r="B318" s="54" t="s">
        <v>119</v>
      </c>
      <c r="C318" s="55">
        <v>38154</v>
      </c>
      <c r="D318" s="54">
        <v>10564</v>
      </c>
      <c r="E318" s="56">
        <v>1234.05</v>
      </c>
    </row>
    <row r="319" spans="1:5" x14ac:dyDescent="0.25">
      <c r="A319" s="54" t="s">
        <v>118</v>
      </c>
      <c r="B319" s="54" t="s">
        <v>123</v>
      </c>
      <c r="C319" s="55">
        <v>38156</v>
      </c>
      <c r="D319" s="54">
        <v>10565</v>
      </c>
      <c r="E319" s="56">
        <v>639.9</v>
      </c>
    </row>
    <row r="320" spans="1:5" x14ac:dyDescent="0.25">
      <c r="A320" s="54" t="s">
        <v>115</v>
      </c>
      <c r="B320" s="54" t="s">
        <v>121</v>
      </c>
      <c r="C320" s="55">
        <v>38156</v>
      </c>
      <c r="D320" s="54">
        <v>10566</v>
      </c>
      <c r="E320" s="56">
        <v>1761</v>
      </c>
    </row>
    <row r="321" spans="1:5" x14ac:dyDescent="0.25">
      <c r="A321" s="54" t="s">
        <v>118</v>
      </c>
      <c r="B321" s="54" t="s">
        <v>122</v>
      </c>
      <c r="C321" s="55">
        <v>38155</v>
      </c>
      <c r="D321" s="54">
        <v>10567</v>
      </c>
      <c r="E321" s="56">
        <v>2519</v>
      </c>
    </row>
    <row r="322" spans="1:5" x14ac:dyDescent="0.25">
      <c r="A322" s="54" t="s">
        <v>118</v>
      </c>
      <c r="B322" s="54" t="s">
        <v>120</v>
      </c>
      <c r="C322" s="55">
        <v>38177</v>
      </c>
      <c r="D322" s="54">
        <v>10568</v>
      </c>
      <c r="E322" s="56">
        <v>155</v>
      </c>
    </row>
    <row r="323" spans="1:5" x14ac:dyDescent="0.25">
      <c r="A323" s="54" t="s">
        <v>115</v>
      </c>
      <c r="B323" s="54" t="s">
        <v>116</v>
      </c>
      <c r="C323" s="55">
        <v>38179</v>
      </c>
      <c r="D323" s="54">
        <v>10569</v>
      </c>
      <c r="E323" s="56">
        <v>890</v>
      </c>
    </row>
    <row r="324" spans="1:5" x14ac:dyDescent="0.25">
      <c r="A324" s="54" t="s">
        <v>118</v>
      </c>
      <c r="B324" s="54" t="s">
        <v>120</v>
      </c>
      <c r="C324" s="55">
        <v>38157</v>
      </c>
      <c r="D324" s="54">
        <v>10570</v>
      </c>
      <c r="E324" s="56">
        <v>2465.25</v>
      </c>
    </row>
    <row r="325" spans="1:5" x14ac:dyDescent="0.25">
      <c r="A325" s="54" t="s">
        <v>118</v>
      </c>
      <c r="B325" s="54" t="s">
        <v>123</v>
      </c>
      <c r="C325" s="55">
        <v>38172</v>
      </c>
      <c r="D325" s="54">
        <v>10571</v>
      </c>
      <c r="E325" s="56">
        <v>550.59</v>
      </c>
    </row>
    <row r="326" spans="1:5" x14ac:dyDescent="0.25">
      <c r="A326" s="54" t="s">
        <v>118</v>
      </c>
      <c r="B326" s="54" t="s">
        <v>120</v>
      </c>
      <c r="C326" s="55">
        <v>38163</v>
      </c>
      <c r="D326" s="54">
        <v>10572</v>
      </c>
      <c r="E326" s="56">
        <v>1501.08</v>
      </c>
    </row>
    <row r="327" spans="1:5" x14ac:dyDescent="0.25">
      <c r="A327" s="54" t="s">
        <v>115</v>
      </c>
      <c r="B327" s="54" t="s">
        <v>125</v>
      </c>
      <c r="C327" s="55">
        <v>38158</v>
      </c>
      <c r="D327" s="54">
        <v>10573</v>
      </c>
      <c r="E327" s="56">
        <v>2082</v>
      </c>
    </row>
    <row r="328" spans="1:5" x14ac:dyDescent="0.25">
      <c r="A328" s="54" t="s">
        <v>118</v>
      </c>
      <c r="B328" s="54" t="s">
        <v>119</v>
      </c>
      <c r="C328" s="55">
        <v>38168</v>
      </c>
      <c r="D328" s="54">
        <v>10574</v>
      </c>
      <c r="E328" s="56">
        <v>764.3</v>
      </c>
    </row>
    <row r="329" spans="1:5" x14ac:dyDescent="0.25">
      <c r="A329" s="54" t="s">
        <v>115</v>
      </c>
      <c r="B329" s="54" t="s">
        <v>116</v>
      </c>
      <c r="C329" s="55">
        <v>38168</v>
      </c>
      <c r="D329" s="54">
        <v>10575</v>
      </c>
      <c r="E329" s="56">
        <v>2147.4</v>
      </c>
    </row>
    <row r="330" spans="1:5" x14ac:dyDescent="0.25">
      <c r="A330" s="54" t="s">
        <v>118</v>
      </c>
      <c r="B330" s="54" t="s">
        <v>120</v>
      </c>
      <c r="C330" s="55">
        <v>38168</v>
      </c>
      <c r="D330" s="54">
        <v>10576</v>
      </c>
      <c r="E330" s="56">
        <v>838.45</v>
      </c>
    </row>
    <row r="331" spans="1:5" x14ac:dyDescent="0.25">
      <c r="A331" s="54" t="s">
        <v>115</v>
      </c>
      <c r="B331" s="54" t="s">
        <v>121</v>
      </c>
      <c r="C331" s="55">
        <v>38168</v>
      </c>
      <c r="D331" s="54">
        <v>10577</v>
      </c>
      <c r="E331" s="56">
        <v>569</v>
      </c>
    </row>
    <row r="332" spans="1:5" x14ac:dyDescent="0.25">
      <c r="A332" s="54" t="s">
        <v>118</v>
      </c>
      <c r="B332" s="54" t="s">
        <v>119</v>
      </c>
      <c r="C332" s="55">
        <v>38193</v>
      </c>
      <c r="D332" s="54">
        <v>10578</v>
      </c>
      <c r="E332" s="56">
        <v>477</v>
      </c>
    </row>
    <row r="333" spans="1:5" x14ac:dyDescent="0.25">
      <c r="A333" s="54" t="s">
        <v>118</v>
      </c>
      <c r="B333" s="54" t="s">
        <v>122</v>
      </c>
      <c r="C333" s="55">
        <v>38172</v>
      </c>
      <c r="D333" s="54">
        <v>10579</v>
      </c>
      <c r="E333" s="56">
        <v>317.75</v>
      </c>
    </row>
    <row r="334" spans="1:5" x14ac:dyDescent="0.25">
      <c r="A334" s="54" t="s">
        <v>118</v>
      </c>
      <c r="B334" s="54" t="s">
        <v>119</v>
      </c>
      <c r="C334" s="55">
        <v>38169</v>
      </c>
      <c r="D334" s="54">
        <v>10580</v>
      </c>
      <c r="E334" s="56">
        <v>1013.74</v>
      </c>
    </row>
    <row r="335" spans="1:5" x14ac:dyDescent="0.25">
      <c r="A335" s="54" t="s">
        <v>118</v>
      </c>
      <c r="B335" s="54" t="s">
        <v>120</v>
      </c>
      <c r="C335" s="55">
        <v>38170</v>
      </c>
      <c r="D335" s="54">
        <v>10581</v>
      </c>
      <c r="E335" s="56">
        <v>310</v>
      </c>
    </row>
    <row r="336" spans="1:5" x14ac:dyDescent="0.25">
      <c r="A336" s="54" t="s">
        <v>118</v>
      </c>
      <c r="B336" s="54" t="s">
        <v>120</v>
      </c>
      <c r="C336" s="55">
        <v>38182</v>
      </c>
      <c r="D336" s="54">
        <v>10582</v>
      </c>
      <c r="E336" s="56">
        <v>330</v>
      </c>
    </row>
    <row r="337" spans="1:5" x14ac:dyDescent="0.25">
      <c r="A337" s="54" t="s">
        <v>118</v>
      </c>
      <c r="B337" s="54" t="s">
        <v>124</v>
      </c>
      <c r="C337" s="55">
        <v>38172</v>
      </c>
      <c r="D337" s="54">
        <v>10583</v>
      </c>
      <c r="E337" s="56">
        <v>2237.5</v>
      </c>
    </row>
    <row r="338" spans="1:5" x14ac:dyDescent="0.25">
      <c r="A338" s="54" t="s">
        <v>118</v>
      </c>
      <c r="B338" s="54" t="s">
        <v>119</v>
      </c>
      <c r="C338" s="55">
        <v>38172</v>
      </c>
      <c r="D338" s="54">
        <v>10584</v>
      </c>
      <c r="E338" s="56">
        <v>593.75</v>
      </c>
    </row>
    <row r="339" spans="1:5" x14ac:dyDescent="0.25">
      <c r="A339" s="54" t="s">
        <v>115</v>
      </c>
      <c r="B339" s="54" t="s">
        <v>125</v>
      </c>
      <c r="C339" s="55">
        <v>38178</v>
      </c>
      <c r="D339" s="54">
        <v>10585</v>
      </c>
      <c r="E339" s="56">
        <v>142.5</v>
      </c>
    </row>
    <row r="340" spans="1:5" x14ac:dyDescent="0.25">
      <c r="A340" s="54" t="s">
        <v>115</v>
      </c>
      <c r="B340" s="54" t="s">
        <v>121</v>
      </c>
      <c r="C340" s="55">
        <v>38177</v>
      </c>
      <c r="D340" s="54">
        <v>10586</v>
      </c>
      <c r="E340" s="56">
        <v>23.8</v>
      </c>
    </row>
    <row r="341" spans="1:5" x14ac:dyDescent="0.25">
      <c r="A341" s="54" t="s">
        <v>118</v>
      </c>
      <c r="B341" s="54" t="s">
        <v>122</v>
      </c>
      <c r="C341" s="55">
        <v>38177</v>
      </c>
      <c r="D341" s="54">
        <v>10587</v>
      </c>
      <c r="E341" s="56">
        <v>807.38</v>
      </c>
    </row>
    <row r="342" spans="1:5" x14ac:dyDescent="0.25">
      <c r="A342" s="54" t="s">
        <v>118</v>
      </c>
      <c r="B342" s="54" t="s">
        <v>124</v>
      </c>
      <c r="C342" s="55">
        <v>38178</v>
      </c>
      <c r="D342" s="54">
        <v>10588</v>
      </c>
      <c r="E342" s="56">
        <v>3120</v>
      </c>
    </row>
    <row r="343" spans="1:5" x14ac:dyDescent="0.25">
      <c r="A343" s="54" t="s">
        <v>118</v>
      </c>
      <c r="B343" s="54" t="s">
        <v>123</v>
      </c>
      <c r="C343" s="55">
        <v>38182</v>
      </c>
      <c r="D343" s="54">
        <v>10589</v>
      </c>
      <c r="E343" s="56">
        <v>72</v>
      </c>
    </row>
    <row r="344" spans="1:5" x14ac:dyDescent="0.25">
      <c r="A344" s="54" t="s">
        <v>118</v>
      </c>
      <c r="B344" s="54" t="s">
        <v>119</v>
      </c>
      <c r="C344" s="55">
        <v>38182</v>
      </c>
      <c r="D344" s="54">
        <v>10590</v>
      </c>
      <c r="E344" s="56">
        <v>1101</v>
      </c>
    </row>
    <row r="345" spans="1:5" x14ac:dyDescent="0.25">
      <c r="A345" s="54" t="s">
        <v>118</v>
      </c>
      <c r="B345" s="54" t="s">
        <v>122</v>
      </c>
      <c r="C345" s="55">
        <v>38184</v>
      </c>
      <c r="D345" s="54">
        <v>10591</v>
      </c>
      <c r="E345" s="56">
        <v>812.5</v>
      </c>
    </row>
    <row r="346" spans="1:5" x14ac:dyDescent="0.25">
      <c r="A346" s="54" t="s">
        <v>118</v>
      </c>
      <c r="B346" s="54" t="s">
        <v>120</v>
      </c>
      <c r="C346" s="55">
        <v>38184</v>
      </c>
      <c r="D346" s="54">
        <v>10592</v>
      </c>
      <c r="E346" s="56">
        <v>516.46</v>
      </c>
    </row>
    <row r="347" spans="1:5" x14ac:dyDescent="0.25">
      <c r="A347" s="54" t="s">
        <v>115</v>
      </c>
      <c r="B347" s="54" t="s">
        <v>125</v>
      </c>
      <c r="C347" s="55">
        <v>38212</v>
      </c>
      <c r="D347" s="54">
        <v>10593</v>
      </c>
      <c r="E347" s="56">
        <v>1994.4</v>
      </c>
    </row>
    <row r="348" spans="1:5" x14ac:dyDescent="0.25">
      <c r="A348" s="54" t="s">
        <v>118</v>
      </c>
      <c r="B348" s="54" t="s">
        <v>120</v>
      </c>
      <c r="C348" s="55">
        <v>38184</v>
      </c>
      <c r="D348" s="54">
        <v>10594</v>
      </c>
      <c r="E348" s="56">
        <v>565.5</v>
      </c>
    </row>
    <row r="349" spans="1:5" x14ac:dyDescent="0.25">
      <c r="A349" s="54" t="s">
        <v>118</v>
      </c>
      <c r="B349" s="54" t="s">
        <v>124</v>
      </c>
      <c r="C349" s="55">
        <v>38182</v>
      </c>
      <c r="D349" s="54">
        <v>10595</v>
      </c>
      <c r="E349" s="56">
        <v>4725</v>
      </c>
    </row>
    <row r="350" spans="1:5" x14ac:dyDescent="0.25">
      <c r="A350" s="54" t="s">
        <v>118</v>
      </c>
      <c r="B350" s="54" t="s">
        <v>123</v>
      </c>
      <c r="C350" s="55">
        <v>38211</v>
      </c>
      <c r="D350" s="54">
        <v>10596</v>
      </c>
      <c r="E350" s="56">
        <v>1180.8800000000001</v>
      </c>
    </row>
    <row r="351" spans="1:5" x14ac:dyDescent="0.25">
      <c r="A351" s="54" t="s">
        <v>115</v>
      </c>
      <c r="B351" s="54" t="s">
        <v>125</v>
      </c>
      <c r="C351" s="55">
        <v>38186</v>
      </c>
      <c r="D351" s="54">
        <v>10597</v>
      </c>
      <c r="E351" s="56">
        <v>718.08</v>
      </c>
    </row>
    <row r="352" spans="1:5" x14ac:dyDescent="0.25">
      <c r="A352" s="54" t="s">
        <v>118</v>
      </c>
      <c r="B352" s="54" t="s">
        <v>122</v>
      </c>
      <c r="C352" s="55">
        <v>38186</v>
      </c>
      <c r="D352" s="54">
        <v>10598</v>
      </c>
      <c r="E352" s="56">
        <v>2388.5</v>
      </c>
    </row>
    <row r="353" spans="1:5" x14ac:dyDescent="0.25">
      <c r="A353" s="54" t="s">
        <v>115</v>
      </c>
      <c r="B353" s="54" t="s">
        <v>117</v>
      </c>
      <c r="C353" s="55">
        <v>38189</v>
      </c>
      <c r="D353" s="54">
        <v>10599</v>
      </c>
      <c r="E353" s="56">
        <v>493</v>
      </c>
    </row>
    <row r="354" spans="1:5" x14ac:dyDescent="0.25">
      <c r="A354" s="54" t="s">
        <v>118</v>
      </c>
      <c r="B354" s="54" t="s">
        <v>119</v>
      </c>
      <c r="C354" s="55">
        <v>38189</v>
      </c>
      <c r="D354" s="54">
        <v>10600</v>
      </c>
      <c r="E354" s="56">
        <v>479.8</v>
      </c>
    </row>
    <row r="355" spans="1:5" x14ac:dyDescent="0.25">
      <c r="A355" s="54" t="s">
        <v>115</v>
      </c>
      <c r="B355" s="54" t="s">
        <v>125</v>
      </c>
      <c r="C355" s="55">
        <v>38190</v>
      </c>
      <c r="D355" s="54">
        <v>10601</v>
      </c>
      <c r="E355" s="56">
        <v>2285</v>
      </c>
    </row>
    <row r="356" spans="1:5" x14ac:dyDescent="0.25">
      <c r="A356" s="54" t="s">
        <v>118</v>
      </c>
      <c r="B356" s="54" t="s">
        <v>123</v>
      </c>
      <c r="C356" s="55">
        <v>38190</v>
      </c>
      <c r="D356" s="54">
        <v>10602</v>
      </c>
      <c r="E356" s="56">
        <v>48.75</v>
      </c>
    </row>
    <row r="357" spans="1:5" x14ac:dyDescent="0.25">
      <c r="A357" s="54" t="s">
        <v>118</v>
      </c>
      <c r="B357" s="54" t="s">
        <v>123</v>
      </c>
      <c r="C357" s="55">
        <v>38207</v>
      </c>
      <c r="D357" s="54">
        <v>10603</v>
      </c>
      <c r="E357" s="56">
        <v>1483</v>
      </c>
    </row>
    <row r="358" spans="1:5" x14ac:dyDescent="0.25">
      <c r="A358" s="54" t="s">
        <v>118</v>
      </c>
      <c r="B358" s="54" t="s">
        <v>122</v>
      </c>
      <c r="C358" s="55">
        <v>38197</v>
      </c>
      <c r="D358" s="54">
        <v>10604</v>
      </c>
      <c r="E358" s="56">
        <v>230.85</v>
      </c>
    </row>
    <row r="359" spans="1:5" x14ac:dyDescent="0.25">
      <c r="A359" s="54" t="s">
        <v>118</v>
      </c>
      <c r="B359" s="54" t="s">
        <v>122</v>
      </c>
      <c r="C359" s="55">
        <v>38197</v>
      </c>
      <c r="D359" s="54">
        <v>10605</v>
      </c>
      <c r="E359" s="56">
        <v>4109.6899999999996</v>
      </c>
    </row>
    <row r="360" spans="1:5" x14ac:dyDescent="0.25">
      <c r="A360" s="54" t="s">
        <v>118</v>
      </c>
      <c r="B360" s="54" t="s">
        <v>119</v>
      </c>
      <c r="C360" s="55">
        <v>38199</v>
      </c>
      <c r="D360" s="54">
        <v>10606</v>
      </c>
      <c r="E360" s="56">
        <v>1130.4000000000001</v>
      </c>
    </row>
    <row r="361" spans="1:5" x14ac:dyDescent="0.25">
      <c r="A361" s="54" t="s">
        <v>115</v>
      </c>
      <c r="B361" s="54" t="s">
        <v>116</v>
      </c>
      <c r="C361" s="55">
        <v>38193</v>
      </c>
      <c r="D361" s="54">
        <v>10607</v>
      </c>
      <c r="E361" s="56">
        <v>6475.4</v>
      </c>
    </row>
    <row r="362" spans="1:5" x14ac:dyDescent="0.25">
      <c r="A362" s="54" t="s">
        <v>118</v>
      </c>
      <c r="B362" s="54" t="s">
        <v>119</v>
      </c>
      <c r="C362" s="55">
        <v>38200</v>
      </c>
      <c r="D362" s="54">
        <v>10608</v>
      </c>
      <c r="E362" s="56">
        <v>1064</v>
      </c>
    </row>
    <row r="363" spans="1:5" x14ac:dyDescent="0.25">
      <c r="A363" s="54" t="s">
        <v>115</v>
      </c>
      <c r="B363" s="54" t="s">
        <v>125</v>
      </c>
      <c r="C363" s="55">
        <v>38198</v>
      </c>
      <c r="D363" s="54">
        <v>10609</v>
      </c>
      <c r="E363" s="56">
        <v>424</v>
      </c>
    </row>
    <row r="364" spans="1:5" x14ac:dyDescent="0.25">
      <c r="A364" s="54" t="s">
        <v>118</v>
      </c>
      <c r="B364" s="54" t="s">
        <v>123</v>
      </c>
      <c r="C364" s="55">
        <v>38205</v>
      </c>
      <c r="D364" s="54">
        <v>10610</v>
      </c>
      <c r="E364" s="56">
        <v>299.25</v>
      </c>
    </row>
    <row r="365" spans="1:5" x14ac:dyDescent="0.25">
      <c r="A365" s="54" t="s">
        <v>115</v>
      </c>
      <c r="B365" s="54" t="s">
        <v>117</v>
      </c>
      <c r="C365" s="55">
        <v>38200</v>
      </c>
      <c r="D365" s="54">
        <v>10611</v>
      </c>
      <c r="E365" s="56">
        <v>808</v>
      </c>
    </row>
    <row r="366" spans="1:5" x14ac:dyDescent="0.25">
      <c r="A366" s="54" t="s">
        <v>118</v>
      </c>
      <c r="B366" s="54" t="s">
        <v>122</v>
      </c>
      <c r="C366" s="55">
        <v>38200</v>
      </c>
      <c r="D366" s="54">
        <v>10612</v>
      </c>
      <c r="E366" s="56">
        <v>6375</v>
      </c>
    </row>
    <row r="367" spans="1:5" x14ac:dyDescent="0.25">
      <c r="A367" s="54" t="s">
        <v>118</v>
      </c>
      <c r="B367" s="54" t="s">
        <v>119</v>
      </c>
      <c r="C367" s="55">
        <v>38200</v>
      </c>
      <c r="D367" s="54">
        <v>10613</v>
      </c>
      <c r="E367" s="56">
        <v>353.2</v>
      </c>
    </row>
    <row r="368" spans="1:5" x14ac:dyDescent="0.25">
      <c r="A368" s="54" t="s">
        <v>118</v>
      </c>
      <c r="B368" s="54" t="s">
        <v>123</v>
      </c>
      <c r="C368" s="55">
        <v>38200</v>
      </c>
      <c r="D368" s="54">
        <v>10614</v>
      </c>
      <c r="E368" s="56">
        <v>464</v>
      </c>
    </row>
    <row r="369" spans="1:5" x14ac:dyDescent="0.25">
      <c r="A369" s="54" t="s">
        <v>118</v>
      </c>
      <c r="B369" s="54" t="s">
        <v>124</v>
      </c>
      <c r="C369" s="55">
        <v>38205</v>
      </c>
      <c r="D369" s="54">
        <v>10615</v>
      </c>
      <c r="E369" s="56">
        <v>120</v>
      </c>
    </row>
    <row r="370" spans="1:5" x14ac:dyDescent="0.25">
      <c r="A370" s="54" t="s">
        <v>118</v>
      </c>
      <c r="B370" s="54" t="s">
        <v>122</v>
      </c>
      <c r="C370" s="55">
        <v>38204</v>
      </c>
      <c r="D370" s="54">
        <v>10616</v>
      </c>
      <c r="E370" s="56">
        <v>4806.99</v>
      </c>
    </row>
    <row r="371" spans="1:5" x14ac:dyDescent="0.25">
      <c r="A371" s="54" t="s">
        <v>118</v>
      </c>
      <c r="B371" s="54" t="s">
        <v>119</v>
      </c>
      <c r="C371" s="55">
        <v>38203</v>
      </c>
      <c r="D371" s="54">
        <v>10617</v>
      </c>
      <c r="E371" s="56">
        <v>1402.5</v>
      </c>
    </row>
    <row r="372" spans="1:5" x14ac:dyDescent="0.25">
      <c r="A372" s="54" t="s">
        <v>118</v>
      </c>
      <c r="B372" s="54" t="s">
        <v>122</v>
      </c>
      <c r="C372" s="55">
        <v>38207</v>
      </c>
      <c r="D372" s="54">
        <v>10618</v>
      </c>
      <c r="E372" s="56">
        <v>2697.5</v>
      </c>
    </row>
    <row r="373" spans="1:5" x14ac:dyDescent="0.25">
      <c r="A373" s="54" t="s">
        <v>118</v>
      </c>
      <c r="B373" s="54" t="s">
        <v>120</v>
      </c>
      <c r="C373" s="55">
        <v>38206</v>
      </c>
      <c r="D373" s="54">
        <v>10619</v>
      </c>
      <c r="E373" s="56">
        <v>1260</v>
      </c>
    </row>
    <row r="374" spans="1:5" x14ac:dyDescent="0.25">
      <c r="A374" s="54" t="s">
        <v>118</v>
      </c>
      <c r="B374" s="54" t="s">
        <v>124</v>
      </c>
      <c r="C374" s="55">
        <v>38213</v>
      </c>
      <c r="D374" s="54">
        <v>10620</v>
      </c>
      <c r="E374" s="56">
        <v>57.5</v>
      </c>
    </row>
    <row r="375" spans="1:5" x14ac:dyDescent="0.25">
      <c r="A375" s="54" t="s">
        <v>118</v>
      </c>
      <c r="B375" s="54" t="s">
        <v>119</v>
      </c>
      <c r="C375" s="55">
        <v>38210</v>
      </c>
      <c r="D375" s="54">
        <v>10621</v>
      </c>
      <c r="E375" s="56">
        <v>758.5</v>
      </c>
    </row>
    <row r="376" spans="1:5" x14ac:dyDescent="0.25">
      <c r="A376" s="54" t="s">
        <v>118</v>
      </c>
      <c r="B376" s="54" t="s">
        <v>119</v>
      </c>
      <c r="C376" s="55">
        <v>38210</v>
      </c>
      <c r="D376" s="54">
        <v>10622</v>
      </c>
      <c r="E376" s="56">
        <v>560</v>
      </c>
    </row>
    <row r="377" spans="1:5" x14ac:dyDescent="0.25">
      <c r="A377" s="54" t="s">
        <v>118</v>
      </c>
      <c r="B377" s="54" t="s">
        <v>123</v>
      </c>
      <c r="C377" s="55">
        <v>38211</v>
      </c>
      <c r="D377" s="54">
        <v>10623</v>
      </c>
      <c r="E377" s="56">
        <v>1336.95</v>
      </c>
    </row>
    <row r="378" spans="1:5" x14ac:dyDescent="0.25">
      <c r="A378" s="54" t="s">
        <v>118</v>
      </c>
      <c r="B378" s="54" t="s">
        <v>119</v>
      </c>
      <c r="C378" s="55">
        <v>38218</v>
      </c>
      <c r="D378" s="54">
        <v>10624</v>
      </c>
      <c r="E378" s="56">
        <v>1393.24</v>
      </c>
    </row>
    <row r="379" spans="1:5" x14ac:dyDescent="0.25">
      <c r="A379" s="54" t="s">
        <v>118</v>
      </c>
      <c r="B379" s="54" t="s">
        <v>120</v>
      </c>
      <c r="C379" s="55">
        <v>38213</v>
      </c>
      <c r="D379" s="54">
        <v>10625</v>
      </c>
      <c r="E379" s="56">
        <v>479.75</v>
      </c>
    </row>
    <row r="380" spans="1:5" x14ac:dyDescent="0.25">
      <c r="A380" s="54" t="s">
        <v>118</v>
      </c>
      <c r="B380" s="54" t="s">
        <v>122</v>
      </c>
      <c r="C380" s="55">
        <v>38219</v>
      </c>
      <c r="D380" s="54">
        <v>10626</v>
      </c>
      <c r="E380" s="56">
        <v>1503.6</v>
      </c>
    </row>
    <row r="381" spans="1:5" x14ac:dyDescent="0.25">
      <c r="A381" s="54" t="s">
        <v>118</v>
      </c>
      <c r="B381" s="54" t="s">
        <v>123</v>
      </c>
      <c r="C381" s="55">
        <v>38220</v>
      </c>
      <c r="D381" s="54">
        <v>10627</v>
      </c>
      <c r="E381" s="56">
        <v>1185.75</v>
      </c>
    </row>
    <row r="382" spans="1:5" x14ac:dyDescent="0.25">
      <c r="A382" s="54" t="s">
        <v>118</v>
      </c>
      <c r="B382" s="54" t="s">
        <v>119</v>
      </c>
      <c r="C382" s="55">
        <v>38219</v>
      </c>
      <c r="D382" s="54">
        <v>10628</v>
      </c>
      <c r="E382" s="56">
        <v>450</v>
      </c>
    </row>
    <row r="383" spans="1:5" x14ac:dyDescent="0.25">
      <c r="A383" s="54" t="s">
        <v>118</v>
      </c>
      <c r="B383" s="54" t="s">
        <v>119</v>
      </c>
      <c r="C383" s="55">
        <v>38219</v>
      </c>
      <c r="D383" s="54">
        <v>10629</v>
      </c>
      <c r="E383" s="56">
        <v>2775.05</v>
      </c>
    </row>
    <row r="384" spans="1:5" x14ac:dyDescent="0.25">
      <c r="A384" s="54" t="s">
        <v>118</v>
      </c>
      <c r="B384" s="54" t="s">
        <v>122</v>
      </c>
      <c r="C384" s="55">
        <v>38218</v>
      </c>
      <c r="D384" s="54">
        <v>10630</v>
      </c>
      <c r="E384" s="56">
        <v>903.6</v>
      </c>
    </row>
    <row r="385" spans="1:5" x14ac:dyDescent="0.25">
      <c r="A385" s="54" t="s">
        <v>118</v>
      </c>
      <c r="B385" s="54" t="s">
        <v>123</v>
      </c>
      <c r="C385" s="55">
        <v>38214</v>
      </c>
      <c r="D385" s="54">
        <v>10631</v>
      </c>
      <c r="E385" s="56">
        <v>55.8</v>
      </c>
    </row>
    <row r="386" spans="1:5" x14ac:dyDescent="0.25">
      <c r="A386" s="54" t="s">
        <v>118</v>
      </c>
      <c r="B386" s="54" t="s">
        <v>123</v>
      </c>
      <c r="C386" s="55">
        <v>38218</v>
      </c>
      <c r="D386" s="54">
        <v>10632</v>
      </c>
      <c r="E386" s="56">
        <v>589</v>
      </c>
    </row>
    <row r="387" spans="1:5" x14ac:dyDescent="0.25">
      <c r="A387" s="54" t="s">
        <v>115</v>
      </c>
      <c r="B387" s="54" t="s">
        <v>125</v>
      </c>
      <c r="C387" s="55">
        <v>38217</v>
      </c>
      <c r="D387" s="54">
        <v>10633</v>
      </c>
      <c r="E387" s="56">
        <v>5510.59</v>
      </c>
    </row>
    <row r="388" spans="1:5" x14ac:dyDescent="0.25">
      <c r="A388" s="54" t="s">
        <v>118</v>
      </c>
      <c r="B388" s="54" t="s">
        <v>119</v>
      </c>
      <c r="C388" s="55">
        <v>38220</v>
      </c>
      <c r="D388" s="54">
        <v>10634</v>
      </c>
      <c r="E388" s="56">
        <v>4985.5</v>
      </c>
    </row>
    <row r="389" spans="1:5" x14ac:dyDescent="0.25">
      <c r="A389" s="54" t="s">
        <v>118</v>
      </c>
      <c r="B389" s="54" t="s">
        <v>123</v>
      </c>
      <c r="C389" s="55">
        <v>38220</v>
      </c>
      <c r="D389" s="54">
        <v>10635</v>
      </c>
      <c r="E389" s="56">
        <v>1326.22</v>
      </c>
    </row>
    <row r="390" spans="1:5" x14ac:dyDescent="0.25">
      <c r="A390" s="54" t="s">
        <v>118</v>
      </c>
      <c r="B390" s="54" t="s">
        <v>119</v>
      </c>
      <c r="C390" s="55">
        <v>38225</v>
      </c>
      <c r="D390" s="54">
        <v>10636</v>
      </c>
      <c r="E390" s="56">
        <v>629.5</v>
      </c>
    </row>
    <row r="391" spans="1:5" x14ac:dyDescent="0.25">
      <c r="A391" s="54" t="s">
        <v>115</v>
      </c>
      <c r="B391" s="54" t="s">
        <v>117</v>
      </c>
      <c r="C391" s="55">
        <v>38225</v>
      </c>
      <c r="D391" s="54">
        <v>10637</v>
      </c>
      <c r="E391" s="56">
        <v>2761.94</v>
      </c>
    </row>
    <row r="392" spans="1:5" x14ac:dyDescent="0.25">
      <c r="A392" s="54" t="s">
        <v>118</v>
      </c>
      <c r="B392" s="54" t="s">
        <v>120</v>
      </c>
      <c r="C392" s="55">
        <v>38231</v>
      </c>
      <c r="D392" s="54">
        <v>10638</v>
      </c>
      <c r="E392" s="56">
        <v>2720.05</v>
      </c>
    </row>
    <row r="393" spans="1:5" x14ac:dyDescent="0.25">
      <c r="A393" s="54" t="s">
        <v>115</v>
      </c>
      <c r="B393" s="54" t="s">
        <v>125</v>
      </c>
      <c r="C393" s="55">
        <v>38226</v>
      </c>
      <c r="D393" s="54">
        <v>10639</v>
      </c>
      <c r="E393" s="56">
        <v>500</v>
      </c>
    </row>
    <row r="394" spans="1:5" x14ac:dyDescent="0.25">
      <c r="A394" s="54" t="s">
        <v>118</v>
      </c>
      <c r="B394" s="54" t="s">
        <v>119</v>
      </c>
      <c r="C394" s="55">
        <v>38227</v>
      </c>
      <c r="D394" s="54">
        <v>10640</v>
      </c>
      <c r="E394" s="56">
        <v>708.75</v>
      </c>
    </row>
    <row r="395" spans="1:5" x14ac:dyDescent="0.25">
      <c r="A395" s="54" t="s">
        <v>118</v>
      </c>
      <c r="B395" s="54" t="s">
        <v>119</v>
      </c>
      <c r="C395" s="55">
        <v>38225</v>
      </c>
      <c r="D395" s="54">
        <v>10641</v>
      </c>
      <c r="E395" s="56">
        <v>2054</v>
      </c>
    </row>
    <row r="396" spans="1:5" x14ac:dyDescent="0.25">
      <c r="A396" s="54" t="s">
        <v>115</v>
      </c>
      <c r="B396" s="54" t="s">
        <v>125</v>
      </c>
      <c r="C396" s="55">
        <v>38235</v>
      </c>
      <c r="D396" s="54">
        <v>10642</v>
      </c>
      <c r="E396" s="56">
        <v>696</v>
      </c>
    </row>
    <row r="397" spans="1:5" x14ac:dyDescent="0.25">
      <c r="A397" s="54" t="s">
        <v>115</v>
      </c>
      <c r="B397" s="54" t="s">
        <v>117</v>
      </c>
      <c r="C397" s="55">
        <v>38232</v>
      </c>
      <c r="D397" s="54">
        <v>10643</v>
      </c>
      <c r="E397" s="56">
        <v>814.5</v>
      </c>
    </row>
    <row r="398" spans="1:5" x14ac:dyDescent="0.25">
      <c r="A398" s="54" t="s">
        <v>118</v>
      </c>
      <c r="B398" s="54" t="s">
        <v>120</v>
      </c>
      <c r="C398" s="55">
        <v>38231</v>
      </c>
      <c r="D398" s="54">
        <v>10644</v>
      </c>
      <c r="E398" s="56">
        <v>1371.8</v>
      </c>
    </row>
    <row r="399" spans="1:5" x14ac:dyDescent="0.25">
      <c r="A399" s="54" t="s">
        <v>118</v>
      </c>
      <c r="B399" s="54" t="s">
        <v>119</v>
      </c>
      <c r="C399" s="55">
        <v>38232</v>
      </c>
      <c r="D399" s="54">
        <v>10645</v>
      </c>
      <c r="E399" s="56">
        <v>1535</v>
      </c>
    </row>
    <row r="400" spans="1:5" x14ac:dyDescent="0.25">
      <c r="A400" s="54" t="s">
        <v>115</v>
      </c>
      <c r="B400" s="54" t="s">
        <v>121</v>
      </c>
      <c r="C400" s="55">
        <v>38233</v>
      </c>
      <c r="D400" s="54">
        <v>10646</v>
      </c>
      <c r="E400" s="56">
        <v>1446</v>
      </c>
    </row>
    <row r="401" spans="1:5" x14ac:dyDescent="0.25">
      <c r="A401" s="54" t="s">
        <v>118</v>
      </c>
      <c r="B401" s="54" t="s">
        <v>119</v>
      </c>
      <c r="C401" s="55">
        <v>38233</v>
      </c>
      <c r="D401" s="54">
        <v>10647</v>
      </c>
      <c r="E401" s="56">
        <v>636</v>
      </c>
    </row>
    <row r="402" spans="1:5" x14ac:dyDescent="0.25">
      <c r="A402" s="54" t="s">
        <v>115</v>
      </c>
      <c r="B402" s="54" t="s">
        <v>116</v>
      </c>
      <c r="C402" s="55">
        <v>38239</v>
      </c>
      <c r="D402" s="54">
        <v>10648</v>
      </c>
      <c r="E402" s="56">
        <v>372.37</v>
      </c>
    </row>
    <row r="403" spans="1:5" x14ac:dyDescent="0.25">
      <c r="A403" s="54" t="s">
        <v>115</v>
      </c>
      <c r="B403" s="54" t="s">
        <v>116</v>
      </c>
      <c r="C403" s="55">
        <v>38228</v>
      </c>
      <c r="D403" s="54">
        <v>10649</v>
      </c>
      <c r="E403" s="56">
        <v>1434</v>
      </c>
    </row>
    <row r="404" spans="1:5" x14ac:dyDescent="0.25">
      <c r="A404" s="54" t="s">
        <v>115</v>
      </c>
      <c r="B404" s="54" t="s">
        <v>116</v>
      </c>
      <c r="C404" s="55">
        <v>38233</v>
      </c>
      <c r="D404" s="54">
        <v>10650</v>
      </c>
      <c r="E404" s="56">
        <v>1779.2</v>
      </c>
    </row>
    <row r="405" spans="1:5" x14ac:dyDescent="0.25">
      <c r="A405" s="54" t="s">
        <v>118</v>
      </c>
      <c r="B405" s="54" t="s">
        <v>123</v>
      </c>
      <c r="C405" s="55">
        <v>38241</v>
      </c>
      <c r="D405" s="54">
        <v>10651</v>
      </c>
      <c r="E405" s="56">
        <v>397.8</v>
      </c>
    </row>
    <row r="406" spans="1:5" x14ac:dyDescent="0.25">
      <c r="A406" s="54" t="s">
        <v>118</v>
      </c>
      <c r="B406" s="54" t="s">
        <v>119</v>
      </c>
      <c r="C406" s="55">
        <v>38238</v>
      </c>
      <c r="D406" s="54">
        <v>10652</v>
      </c>
      <c r="E406" s="56">
        <v>318.83999999999997</v>
      </c>
    </row>
    <row r="407" spans="1:5" x14ac:dyDescent="0.25">
      <c r="A407" s="54" t="s">
        <v>118</v>
      </c>
      <c r="B407" s="54" t="s">
        <v>122</v>
      </c>
      <c r="C407" s="55">
        <v>38249</v>
      </c>
      <c r="D407" s="54">
        <v>10653</v>
      </c>
      <c r="E407" s="56">
        <v>1083.1500000000001</v>
      </c>
    </row>
    <row r="408" spans="1:5" x14ac:dyDescent="0.25">
      <c r="A408" s="54" t="s">
        <v>115</v>
      </c>
      <c r="B408" s="54" t="s">
        <v>116</v>
      </c>
      <c r="C408" s="55">
        <v>38241</v>
      </c>
      <c r="D408" s="54">
        <v>10654</v>
      </c>
      <c r="E408" s="56">
        <v>601.83000000000004</v>
      </c>
    </row>
    <row r="409" spans="1:5" x14ac:dyDescent="0.25">
      <c r="A409" s="54" t="s">
        <v>118</v>
      </c>
      <c r="B409" s="54" t="s">
        <v>122</v>
      </c>
      <c r="C409" s="55">
        <v>38241</v>
      </c>
      <c r="D409" s="54">
        <v>10655</v>
      </c>
      <c r="E409" s="56">
        <v>154.4</v>
      </c>
    </row>
    <row r="410" spans="1:5" x14ac:dyDescent="0.25">
      <c r="A410" s="54" t="s">
        <v>115</v>
      </c>
      <c r="B410" s="54" t="s">
        <v>117</v>
      </c>
      <c r="C410" s="55">
        <v>38240</v>
      </c>
      <c r="D410" s="54">
        <v>10656</v>
      </c>
      <c r="E410" s="56">
        <v>604.21</v>
      </c>
    </row>
    <row r="411" spans="1:5" x14ac:dyDescent="0.25">
      <c r="A411" s="54" t="s">
        <v>118</v>
      </c>
      <c r="B411" s="54" t="s">
        <v>124</v>
      </c>
      <c r="C411" s="55">
        <v>38245</v>
      </c>
      <c r="D411" s="54">
        <v>10657</v>
      </c>
      <c r="E411" s="56">
        <v>4371.6000000000004</v>
      </c>
    </row>
    <row r="412" spans="1:5" x14ac:dyDescent="0.25">
      <c r="A412" s="54" t="s">
        <v>118</v>
      </c>
      <c r="B412" s="54" t="s">
        <v>119</v>
      </c>
      <c r="C412" s="55">
        <v>38238</v>
      </c>
      <c r="D412" s="54">
        <v>10658</v>
      </c>
      <c r="E412" s="56">
        <v>4464.6000000000004</v>
      </c>
    </row>
    <row r="413" spans="1:5" x14ac:dyDescent="0.25">
      <c r="A413" s="54" t="s">
        <v>115</v>
      </c>
      <c r="B413" s="54" t="s">
        <v>125</v>
      </c>
      <c r="C413" s="55">
        <v>38240</v>
      </c>
      <c r="D413" s="54">
        <v>10659</v>
      </c>
      <c r="E413" s="56">
        <v>1227.02</v>
      </c>
    </row>
    <row r="414" spans="1:5" x14ac:dyDescent="0.25">
      <c r="A414" s="54" t="s">
        <v>118</v>
      </c>
      <c r="B414" s="54" t="s">
        <v>123</v>
      </c>
      <c r="C414" s="55">
        <v>38275</v>
      </c>
      <c r="D414" s="54">
        <v>10660</v>
      </c>
      <c r="E414" s="56">
        <v>1701</v>
      </c>
    </row>
    <row r="415" spans="1:5" x14ac:dyDescent="0.25">
      <c r="A415" s="54" t="s">
        <v>115</v>
      </c>
      <c r="B415" s="54" t="s">
        <v>125</v>
      </c>
      <c r="C415" s="55">
        <v>38245</v>
      </c>
      <c r="D415" s="54">
        <v>10661</v>
      </c>
      <c r="E415" s="56">
        <v>562.6</v>
      </c>
    </row>
    <row r="416" spans="1:5" x14ac:dyDescent="0.25">
      <c r="A416" s="54" t="s">
        <v>118</v>
      </c>
      <c r="B416" s="54" t="s">
        <v>120</v>
      </c>
      <c r="C416" s="55">
        <v>38248</v>
      </c>
      <c r="D416" s="54">
        <v>10662</v>
      </c>
      <c r="E416" s="56">
        <v>125</v>
      </c>
    </row>
    <row r="417" spans="1:5" x14ac:dyDescent="0.25">
      <c r="A417" s="54" t="s">
        <v>118</v>
      </c>
      <c r="B417" s="54" t="s">
        <v>124</v>
      </c>
      <c r="C417" s="55">
        <v>38263</v>
      </c>
      <c r="D417" s="54">
        <v>10663</v>
      </c>
      <c r="E417" s="56">
        <v>1930.4</v>
      </c>
    </row>
    <row r="418" spans="1:5" x14ac:dyDescent="0.25">
      <c r="A418" s="54" t="s">
        <v>118</v>
      </c>
      <c r="B418" s="54" t="s">
        <v>122</v>
      </c>
      <c r="C418" s="55">
        <v>38249</v>
      </c>
      <c r="D418" s="54">
        <v>10664</v>
      </c>
      <c r="E418" s="56">
        <v>1288.3900000000001</v>
      </c>
    </row>
    <row r="419" spans="1:5" x14ac:dyDescent="0.25">
      <c r="A419" s="54" t="s">
        <v>118</v>
      </c>
      <c r="B419" s="54" t="s">
        <v>122</v>
      </c>
      <c r="C419" s="55">
        <v>38247</v>
      </c>
      <c r="D419" s="54">
        <v>10665</v>
      </c>
      <c r="E419" s="56">
        <v>1295</v>
      </c>
    </row>
    <row r="420" spans="1:5" x14ac:dyDescent="0.25">
      <c r="A420" s="54" t="s">
        <v>115</v>
      </c>
      <c r="B420" s="54" t="s">
        <v>125</v>
      </c>
      <c r="C420" s="55">
        <v>38252</v>
      </c>
      <c r="D420" s="54">
        <v>10666</v>
      </c>
      <c r="E420" s="56">
        <v>4666.9399999999996</v>
      </c>
    </row>
    <row r="421" spans="1:5" x14ac:dyDescent="0.25">
      <c r="A421" s="54" t="s">
        <v>115</v>
      </c>
      <c r="B421" s="54" t="s">
        <v>125</v>
      </c>
      <c r="C421" s="55">
        <v>38249</v>
      </c>
      <c r="D421" s="54">
        <v>10667</v>
      </c>
      <c r="E421" s="56">
        <v>1536.8</v>
      </c>
    </row>
    <row r="422" spans="1:5" x14ac:dyDescent="0.25">
      <c r="A422" s="54" t="s">
        <v>118</v>
      </c>
      <c r="B422" s="54" t="s">
        <v>122</v>
      </c>
      <c r="C422" s="55">
        <v>38253</v>
      </c>
      <c r="D422" s="54">
        <v>10668</v>
      </c>
      <c r="E422" s="56">
        <v>625.27</v>
      </c>
    </row>
    <row r="423" spans="1:5" x14ac:dyDescent="0.25">
      <c r="A423" s="54" t="s">
        <v>118</v>
      </c>
      <c r="B423" s="54" t="s">
        <v>124</v>
      </c>
      <c r="C423" s="55">
        <v>38252</v>
      </c>
      <c r="D423" s="54">
        <v>10669</v>
      </c>
      <c r="E423" s="56">
        <v>570</v>
      </c>
    </row>
    <row r="424" spans="1:5" x14ac:dyDescent="0.25">
      <c r="A424" s="54" t="s">
        <v>118</v>
      </c>
      <c r="B424" s="54" t="s">
        <v>119</v>
      </c>
      <c r="C424" s="55">
        <v>38248</v>
      </c>
      <c r="D424" s="54">
        <v>10670</v>
      </c>
      <c r="E424" s="56">
        <v>2301.75</v>
      </c>
    </row>
    <row r="425" spans="1:5" x14ac:dyDescent="0.25">
      <c r="A425" s="54" t="s">
        <v>118</v>
      </c>
      <c r="B425" s="54" t="s">
        <v>122</v>
      </c>
      <c r="C425" s="55">
        <v>38254</v>
      </c>
      <c r="D425" s="54">
        <v>10671</v>
      </c>
      <c r="E425" s="56">
        <v>920.1</v>
      </c>
    </row>
    <row r="426" spans="1:5" x14ac:dyDescent="0.25">
      <c r="A426" s="54" t="s">
        <v>115</v>
      </c>
      <c r="B426" s="54" t="s">
        <v>121</v>
      </c>
      <c r="C426" s="55">
        <v>38256</v>
      </c>
      <c r="D426" s="54">
        <v>10672</v>
      </c>
      <c r="E426" s="56">
        <v>3815.25</v>
      </c>
    </row>
    <row r="427" spans="1:5" x14ac:dyDescent="0.25">
      <c r="A427" s="54" t="s">
        <v>118</v>
      </c>
      <c r="B427" s="54" t="s">
        <v>124</v>
      </c>
      <c r="C427" s="55">
        <v>38249</v>
      </c>
      <c r="D427" s="54">
        <v>10673</v>
      </c>
      <c r="E427" s="56">
        <v>412.35</v>
      </c>
    </row>
    <row r="428" spans="1:5" x14ac:dyDescent="0.25">
      <c r="A428" s="54" t="s">
        <v>118</v>
      </c>
      <c r="B428" s="54" t="s">
        <v>119</v>
      </c>
      <c r="C428" s="55">
        <v>38260</v>
      </c>
      <c r="D428" s="54">
        <v>10674</v>
      </c>
      <c r="E428" s="56">
        <v>45</v>
      </c>
    </row>
    <row r="429" spans="1:5" x14ac:dyDescent="0.25">
      <c r="A429" s="54" t="s">
        <v>115</v>
      </c>
      <c r="B429" s="54" t="s">
        <v>116</v>
      </c>
      <c r="C429" s="55">
        <v>38253</v>
      </c>
      <c r="D429" s="54">
        <v>10675</v>
      </c>
      <c r="E429" s="56">
        <v>1423</v>
      </c>
    </row>
    <row r="430" spans="1:5" x14ac:dyDescent="0.25">
      <c r="A430" s="54" t="s">
        <v>118</v>
      </c>
      <c r="B430" s="54" t="s">
        <v>124</v>
      </c>
      <c r="C430" s="55">
        <v>38259</v>
      </c>
      <c r="D430" s="54">
        <v>10676</v>
      </c>
      <c r="E430" s="56">
        <v>534.85</v>
      </c>
    </row>
    <row r="431" spans="1:5" x14ac:dyDescent="0.25">
      <c r="A431" s="54" t="s">
        <v>118</v>
      </c>
      <c r="B431" s="54" t="s">
        <v>122</v>
      </c>
      <c r="C431" s="55">
        <v>38256</v>
      </c>
      <c r="D431" s="54">
        <v>10677</v>
      </c>
      <c r="E431" s="56">
        <v>813.36</v>
      </c>
    </row>
    <row r="432" spans="1:5" x14ac:dyDescent="0.25">
      <c r="A432" s="54" t="s">
        <v>115</v>
      </c>
      <c r="B432" s="54" t="s">
        <v>125</v>
      </c>
      <c r="C432" s="55">
        <v>38276</v>
      </c>
      <c r="D432" s="54">
        <v>10678</v>
      </c>
      <c r="E432" s="56">
        <v>5256.5</v>
      </c>
    </row>
    <row r="433" spans="1:5" x14ac:dyDescent="0.25">
      <c r="A433" s="54" t="s">
        <v>118</v>
      </c>
      <c r="B433" s="54" t="s">
        <v>123</v>
      </c>
      <c r="C433" s="55">
        <v>38260</v>
      </c>
      <c r="D433" s="54">
        <v>10679</v>
      </c>
      <c r="E433" s="56">
        <v>660</v>
      </c>
    </row>
    <row r="434" spans="1:5" x14ac:dyDescent="0.25">
      <c r="A434" s="54" t="s">
        <v>118</v>
      </c>
      <c r="B434" s="54" t="s">
        <v>122</v>
      </c>
      <c r="C434" s="55">
        <v>38256</v>
      </c>
      <c r="D434" s="54">
        <v>10680</v>
      </c>
      <c r="E434" s="56">
        <v>1261.8800000000001</v>
      </c>
    </row>
    <row r="435" spans="1:5" x14ac:dyDescent="0.25">
      <c r="A435" s="54" t="s">
        <v>118</v>
      </c>
      <c r="B435" s="54" t="s">
        <v>120</v>
      </c>
      <c r="C435" s="55">
        <v>38260</v>
      </c>
      <c r="D435" s="54">
        <v>10681</v>
      </c>
      <c r="E435" s="56">
        <v>1287.4000000000001</v>
      </c>
    </row>
    <row r="436" spans="1:5" x14ac:dyDescent="0.25">
      <c r="A436" s="54" t="s">
        <v>118</v>
      </c>
      <c r="B436" s="54" t="s">
        <v>120</v>
      </c>
      <c r="C436" s="55">
        <v>38261</v>
      </c>
      <c r="D436" s="54">
        <v>10682</v>
      </c>
      <c r="E436" s="56">
        <v>375.5</v>
      </c>
    </row>
    <row r="437" spans="1:5" x14ac:dyDescent="0.25">
      <c r="A437" s="54" t="s">
        <v>118</v>
      </c>
      <c r="B437" s="54" t="s">
        <v>124</v>
      </c>
      <c r="C437" s="55">
        <v>38261</v>
      </c>
      <c r="D437" s="54">
        <v>10683</v>
      </c>
      <c r="E437" s="56">
        <v>63</v>
      </c>
    </row>
    <row r="438" spans="1:5" x14ac:dyDescent="0.25">
      <c r="A438" s="54" t="s">
        <v>118</v>
      </c>
      <c r="B438" s="54" t="s">
        <v>120</v>
      </c>
      <c r="C438" s="55">
        <v>38260</v>
      </c>
      <c r="D438" s="54">
        <v>10684</v>
      </c>
      <c r="E438" s="56">
        <v>1768</v>
      </c>
    </row>
    <row r="439" spans="1:5" x14ac:dyDescent="0.25">
      <c r="A439" s="54" t="s">
        <v>118</v>
      </c>
      <c r="B439" s="54" t="s">
        <v>119</v>
      </c>
      <c r="C439" s="55">
        <v>38263</v>
      </c>
      <c r="D439" s="54">
        <v>10685</v>
      </c>
      <c r="E439" s="56">
        <v>801.1</v>
      </c>
    </row>
    <row r="440" spans="1:5" x14ac:dyDescent="0.25">
      <c r="A440" s="54" t="s">
        <v>118</v>
      </c>
      <c r="B440" s="54" t="s">
        <v>124</v>
      </c>
      <c r="C440" s="55">
        <v>38268</v>
      </c>
      <c r="D440" s="54">
        <v>10686</v>
      </c>
      <c r="E440" s="56">
        <v>1404.45</v>
      </c>
    </row>
    <row r="441" spans="1:5" x14ac:dyDescent="0.25">
      <c r="A441" s="54" t="s">
        <v>115</v>
      </c>
      <c r="B441" s="54" t="s">
        <v>121</v>
      </c>
      <c r="C441" s="55">
        <v>38290</v>
      </c>
      <c r="D441" s="54">
        <v>10687</v>
      </c>
      <c r="E441" s="56">
        <v>4960.8999999999996</v>
      </c>
    </row>
    <row r="442" spans="1:5" x14ac:dyDescent="0.25">
      <c r="A442" s="54" t="s">
        <v>118</v>
      </c>
      <c r="B442" s="54" t="s">
        <v>119</v>
      </c>
      <c r="C442" s="55">
        <v>38267</v>
      </c>
      <c r="D442" s="54">
        <v>10688</v>
      </c>
      <c r="E442" s="56">
        <v>3160.6</v>
      </c>
    </row>
    <row r="443" spans="1:5" x14ac:dyDescent="0.25">
      <c r="A443" s="54" t="s">
        <v>118</v>
      </c>
      <c r="B443" s="54" t="s">
        <v>122</v>
      </c>
      <c r="C443" s="55">
        <v>38267</v>
      </c>
      <c r="D443" s="54">
        <v>10689</v>
      </c>
      <c r="E443" s="56">
        <v>472.5</v>
      </c>
    </row>
    <row r="444" spans="1:5" x14ac:dyDescent="0.25">
      <c r="A444" s="54" t="s">
        <v>118</v>
      </c>
      <c r="B444" s="54" t="s">
        <v>122</v>
      </c>
      <c r="C444" s="55">
        <v>38263</v>
      </c>
      <c r="D444" s="54">
        <v>10690</v>
      </c>
      <c r="E444" s="56">
        <v>862.5</v>
      </c>
    </row>
    <row r="445" spans="1:5" x14ac:dyDescent="0.25">
      <c r="A445" s="54" t="s">
        <v>118</v>
      </c>
      <c r="B445" s="54" t="s">
        <v>124</v>
      </c>
      <c r="C445" s="55">
        <v>38282</v>
      </c>
      <c r="D445" s="54">
        <v>10691</v>
      </c>
      <c r="E445" s="56">
        <v>10164.799999999999</v>
      </c>
    </row>
    <row r="446" spans="1:5" x14ac:dyDescent="0.25">
      <c r="A446" s="54" t="s">
        <v>118</v>
      </c>
      <c r="B446" s="54" t="s">
        <v>119</v>
      </c>
      <c r="C446" s="55">
        <v>38273</v>
      </c>
      <c r="D446" s="54">
        <v>10692</v>
      </c>
      <c r="E446" s="56">
        <v>878</v>
      </c>
    </row>
    <row r="447" spans="1:5" x14ac:dyDescent="0.25">
      <c r="A447" s="54" t="s">
        <v>118</v>
      </c>
      <c r="B447" s="54" t="s">
        <v>120</v>
      </c>
      <c r="C447" s="55">
        <v>38270</v>
      </c>
      <c r="D447" s="54">
        <v>10693</v>
      </c>
      <c r="E447" s="56">
        <v>2071.1999999999998</v>
      </c>
    </row>
    <row r="448" spans="1:5" x14ac:dyDescent="0.25">
      <c r="A448" s="54" t="s">
        <v>118</v>
      </c>
      <c r="B448" s="54" t="s">
        <v>123</v>
      </c>
      <c r="C448" s="55">
        <v>38269</v>
      </c>
      <c r="D448" s="54">
        <v>10694</v>
      </c>
      <c r="E448" s="56">
        <v>4825</v>
      </c>
    </row>
    <row r="449" spans="1:5" x14ac:dyDescent="0.25">
      <c r="A449" s="54" t="s">
        <v>115</v>
      </c>
      <c r="B449" s="54" t="s">
        <v>125</v>
      </c>
      <c r="C449" s="55">
        <v>38274</v>
      </c>
      <c r="D449" s="54">
        <v>10695</v>
      </c>
      <c r="E449" s="56">
        <v>642</v>
      </c>
    </row>
    <row r="450" spans="1:5" x14ac:dyDescent="0.25">
      <c r="A450" s="54" t="s">
        <v>118</v>
      </c>
      <c r="B450" s="54" t="s">
        <v>123</v>
      </c>
      <c r="C450" s="55">
        <v>38274</v>
      </c>
      <c r="D450" s="54">
        <v>10696</v>
      </c>
      <c r="E450" s="56">
        <v>996</v>
      </c>
    </row>
    <row r="451" spans="1:5" x14ac:dyDescent="0.25">
      <c r="A451" s="54" t="s">
        <v>118</v>
      </c>
      <c r="B451" s="54" t="s">
        <v>120</v>
      </c>
      <c r="C451" s="55">
        <v>38274</v>
      </c>
      <c r="D451" s="54">
        <v>10697</v>
      </c>
      <c r="E451" s="56">
        <v>805.43</v>
      </c>
    </row>
    <row r="452" spans="1:5" x14ac:dyDescent="0.25">
      <c r="A452" s="54" t="s">
        <v>118</v>
      </c>
      <c r="B452" s="54" t="s">
        <v>119</v>
      </c>
      <c r="C452" s="55">
        <v>38277</v>
      </c>
      <c r="D452" s="54">
        <v>10698</v>
      </c>
      <c r="E452" s="56">
        <v>3436.45</v>
      </c>
    </row>
    <row r="453" spans="1:5" x14ac:dyDescent="0.25">
      <c r="A453" s="54" t="s">
        <v>118</v>
      </c>
      <c r="B453" s="54" t="s">
        <v>120</v>
      </c>
      <c r="C453" s="55">
        <v>38273</v>
      </c>
      <c r="D453" s="54">
        <v>10699</v>
      </c>
      <c r="E453" s="56">
        <v>114</v>
      </c>
    </row>
    <row r="454" spans="1:5" x14ac:dyDescent="0.25">
      <c r="A454" s="54" t="s">
        <v>118</v>
      </c>
      <c r="B454" s="54" t="s">
        <v>120</v>
      </c>
      <c r="C454" s="55">
        <v>38276</v>
      </c>
      <c r="D454" s="54">
        <v>10700</v>
      </c>
      <c r="E454" s="56">
        <v>1638.4</v>
      </c>
    </row>
    <row r="455" spans="1:5" x14ac:dyDescent="0.25">
      <c r="A455" s="54" t="s">
        <v>115</v>
      </c>
      <c r="B455" s="54" t="s">
        <v>117</v>
      </c>
      <c r="C455" s="55">
        <v>38275</v>
      </c>
      <c r="D455" s="54">
        <v>10701</v>
      </c>
      <c r="E455" s="56">
        <v>2864.5</v>
      </c>
    </row>
    <row r="456" spans="1:5" x14ac:dyDescent="0.25">
      <c r="A456" s="54" t="s">
        <v>118</v>
      </c>
      <c r="B456" s="54" t="s">
        <v>119</v>
      </c>
      <c r="C456" s="55">
        <v>38281</v>
      </c>
      <c r="D456" s="54">
        <v>10702</v>
      </c>
      <c r="E456" s="56">
        <v>330</v>
      </c>
    </row>
    <row r="457" spans="1:5" x14ac:dyDescent="0.25">
      <c r="A457" s="54" t="s">
        <v>115</v>
      </c>
      <c r="B457" s="54" t="s">
        <v>117</v>
      </c>
      <c r="C457" s="55">
        <v>38280</v>
      </c>
      <c r="D457" s="54">
        <v>10703</v>
      </c>
      <c r="E457" s="56">
        <v>2545</v>
      </c>
    </row>
    <row r="458" spans="1:5" x14ac:dyDescent="0.25">
      <c r="A458" s="54" t="s">
        <v>115</v>
      </c>
      <c r="B458" s="54" t="s">
        <v>117</v>
      </c>
      <c r="C458" s="55">
        <v>38298</v>
      </c>
      <c r="D458" s="54">
        <v>10704</v>
      </c>
      <c r="E458" s="56">
        <v>595.5</v>
      </c>
    </row>
    <row r="459" spans="1:5" x14ac:dyDescent="0.25">
      <c r="A459" s="54" t="s">
        <v>115</v>
      </c>
      <c r="B459" s="54" t="s">
        <v>121</v>
      </c>
      <c r="C459" s="55">
        <v>38309</v>
      </c>
      <c r="D459" s="54">
        <v>10705</v>
      </c>
      <c r="E459" s="56">
        <v>378</v>
      </c>
    </row>
    <row r="460" spans="1:5" x14ac:dyDescent="0.25">
      <c r="A460" s="54" t="s">
        <v>118</v>
      </c>
      <c r="B460" s="54" t="s">
        <v>123</v>
      </c>
      <c r="C460" s="55">
        <v>38281</v>
      </c>
      <c r="D460" s="54">
        <v>10706</v>
      </c>
      <c r="E460" s="56">
        <v>1893</v>
      </c>
    </row>
    <row r="461" spans="1:5" x14ac:dyDescent="0.25">
      <c r="A461" s="54" t="s">
        <v>118</v>
      </c>
      <c r="B461" s="54" t="s">
        <v>119</v>
      </c>
      <c r="C461" s="55">
        <v>38283</v>
      </c>
      <c r="D461" s="54">
        <v>10707</v>
      </c>
      <c r="E461" s="56">
        <v>1641</v>
      </c>
    </row>
    <row r="462" spans="1:5" x14ac:dyDescent="0.25">
      <c r="A462" s="54" t="s">
        <v>115</v>
      </c>
      <c r="B462" s="54" t="s">
        <v>117</v>
      </c>
      <c r="C462" s="55">
        <v>38296</v>
      </c>
      <c r="D462" s="54">
        <v>10708</v>
      </c>
      <c r="E462" s="56">
        <v>180.4</v>
      </c>
    </row>
    <row r="463" spans="1:5" x14ac:dyDescent="0.25">
      <c r="A463" s="54" t="s">
        <v>118</v>
      </c>
      <c r="B463" s="54" t="s">
        <v>122</v>
      </c>
      <c r="C463" s="55">
        <v>38311</v>
      </c>
      <c r="D463" s="54">
        <v>10709</v>
      </c>
      <c r="E463" s="56">
        <v>3424</v>
      </c>
    </row>
    <row r="464" spans="1:5" x14ac:dyDescent="0.25">
      <c r="A464" s="54" t="s">
        <v>118</v>
      </c>
      <c r="B464" s="54" t="s">
        <v>122</v>
      </c>
      <c r="C464" s="55">
        <v>38283</v>
      </c>
      <c r="D464" s="54">
        <v>10710</v>
      </c>
      <c r="E464" s="56">
        <v>93.5</v>
      </c>
    </row>
    <row r="465" spans="1:5" x14ac:dyDescent="0.25">
      <c r="A465" s="54" t="s">
        <v>115</v>
      </c>
      <c r="B465" s="54" t="s">
        <v>116</v>
      </c>
      <c r="C465" s="55">
        <v>38289</v>
      </c>
      <c r="D465" s="54">
        <v>10711</v>
      </c>
      <c r="E465" s="56">
        <v>4451.7</v>
      </c>
    </row>
    <row r="466" spans="1:5" x14ac:dyDescent="0.25">
      <c r="A466" s="54" t="s">
        <v>118</v>
      </c>
      <c r="B466" s="54" t="s">
        <v>120</v>
      </c>
      <c r="C466" s="55">
        <v>38291</v>
      </c>
      <c r="D466" s="54">
        <v>10712</v>
      </c>
      <c r="E466" s="56">
        <v>1233.48</v>
      </c>
    </row>
    <row r="467" spans="1:5" x14ac:dyDescent="0.25">
      <c r="A467" s="54" t="s">
        <v>118</v>
      </c>
      <c r="B467" s="54" t="s">
        <v>122</v>
      </c>
      <c r="C467" s="55">
        <v>38284</v>
      </c>
      <c r="D467" s="54">
        <v>10713</v>
      </c>
      <c r="E467" s="56">
        <v>2827.9</v>
      </c>
    </row>
    <row r="468" spans="1:5" x14ac:dyDescent="0.25">
      <c r="A468" s="54" t="s">
        <v>115</v>
      </c>
      <c r="B468" s="54" t="s">
        <v>116</v>
      </c>
      <c r="C468" s="55">
        <v>38287</v>
      </c>
      <c r="D468" s="54">
        <v>10714</v>
      </c>
      <c r="E468" s="56">
        <v>2205.75</v>
      </c>
    </row>
    <row r="469" spans="1:5" x14ac:dyDescent="0.25">
      <c r="A469" s="54" t="s">
        <v>118</v>
      </c>
      <c r="B469" s="54" t="s">
        <v>120</v>
      </c>
      <c r="C469" s="55">
        <v>38289</v>
      </c>
      <c r="D469" s="54">
        <v>10715</v>
      </c>
      <c r="E469" s="56">
        <v>1296</v>
      </c>
    </row>
    <row r="470" spans="1:5" x14ac:dyDescent="0.25">
      <c r="A470" s="54" t="s">
        <v>118</v>
      </c>
      <c r="B470" s="54" t="s">
        <v>119</v>
      </c>
      <c r="C470" s="55">
        <v>38287</v>
      </c>
      <c r="D470" s="54">
        <v>10716</v>
      </c>
      <c r="E470" s="56">
        <v>706</v>
      </c>
    </row>
    <row r="471" spans="1:5" x14ac:dyDescent="0.25">
      <c r="A471" s="54" t="s">
        <v>118</v>
      </c>
      <c r="B471" s="54" t="s">
        <v>122</v>
      </c>
      <c r="C471" s="55">
        <v>38289</v>
      </c>
      <c r="D471" s="54">
        <v>10717</v>
      </c>
      <c r="E471" s="56">
        <v>1270.75</v>
      </c>
    </row>
    <row r="472" spans="1:5" x14ac:dyDescent="0.25">
      <c r="A472" s="54" t="s">
        <v>118</v>
      </c>
      <c r="B472" s="54" t="s">
        <v>122</v>
      </c>
      <c r="C472" s="55">
        <v>38289</v>
      </c>
      <c r="D472" s="54">
        <v>10718</v>
      </c>
      <c r="E472" s="56">
        <v>3463</v>
      </c>
    </row>
    <row r="473" spans="1:5" x14ac:dyDescent="0.25">
      <c r="A473" s="54" t="s">
        <v>118</v>
      </c>
      <c r="B473" s="54" t="s">
        <v>123</v>
      </c>
      <c r="C473" s="55">
        <v>38296</v>
      </c>
      <c r="D473" s="54">
        <v>10719</v>
      </c>
      <c r="E473" s="56">
        <v>844.25</v>
      </c>
    </row>
    <row r="474" spans="1:5" x14ac:dyDescent="0.25">
      <c r="A474" s="54" t="s">
        <v>118</v>
      </c>
      <c r="B474" s="54" t="s">
        <v>123</v>
      </c>
      <c r="C474" s="55">
        <v>38296</v>
      </c>
      <c r="D474" s="54">
        <v>10720</v>
      </c>
      <c r="E474" s="56">
        <v>550</v>
      </c>
    </row>
    <row r="475" spans="1:5" x14ac:dyDescent="0.25">
      <c r="A475" s="54" t="s">
        <v>115</v>
      </c>
      <c r="B475" s="54" t="s">
        <v>116</v>
      </c>
      <c r="C475" s="55">
        <v>38291</v>
      </c>
      <c r="D475" s="54">
        <v>10721</v>
      </c>
      <c r="E475" s="56">
        <v>923.87</v>
      </c>
    </row>
    <row r="476" spans="1:5" x14ac:dyDescent="0.25">
      <c r="A476" s="54" t="s">
        <v>118</v>
      </c>
      <c r="B476" s="54" t="s">
        <v>123</v>
      </c>
      <c r="C476" s="55">
        <v>38295</v>
      </c>
      <c r="D476" s="54">
        <v>10722</v>
      </c>
      <c r="E476" s="56">
        <v>1570</v>
      </c>
    </row>
    <row r="477" spans="1:5" x14ac:dyDescent="0.25">
      <c r="A477" s="54" t="s">
        <v>118</v>
      </c>
      <c r="B477" s="54" t="s">
        <v>120</v>
      </c>
      <c r="C477" s="55">
        <v>38316</v>
      </c>
      <c r="D477" s="54">
        <v>10723</v>
      </c>
      <c r="E477" s="56">
        <v>468.45</v>
      </c>
    </row>
    <row r="478" spans="1:5" x14ac:dyDescent="0.25">
      <c r="A478" s="54" t="s">
        <v>118</v>
      </c>
      <c r="B478" s="54" t="s">
        <v>123</v>
      </c>
      <c r="C478" s="55">
        <v>38296</v>
      </c>
      <c r="D478" s="54">
        <v>10724</v>
      </c>
      <c r="E478" s="56">
        <v>638.5</v>
      </c>
    </row>
    <row r="479" spans="1:5" x14ac:dyDescent="0.25">
      <c r="A479" s="54" t="s">
        <v>118</v>
      </c>
      <c r="B479" s="54" t="s">
        <v>119</v>
      </c>
      <c r="C479" s="55">
        <v>38296</v>
      </c>
      <c r="D479" s="54">
        <v>10725</v>
      </c>
      <c r="E479" s="56">
        <v>287.8</v>
      </c>
    </row>
    <row r="480" spans="1:5" x14ac:dyDescent="0.25">
      <c r="A480" s="54" t="s">
        <v>118</v>
      </c>
      <c r="B480" s="54" t="s">
        <v>119</v>
      </c>
      <c r="C480" s="55">
        <v>38326</v>
      </c>
      <c r="D480" s="54">
        <v>10726</v>
      </c>
      <c r="E480" s="56">
        <v>655</v>
      </c>
    </row>
    <row r="481" spans="1:5" x14ac:dyDescent="0.25">
      <c r="A481" s="54" t="s">
        <v>118</v>
      </c>
      <c r="B481" s="54" t="s">
        <v>124</v>
      </c>
      <c r="C481" s="55">
        <v>38326</v>
      </c>
      <c r="D481" s="54">
        <v>10727</v>
      </c>
      <c r="E481" s="56">
        <v>1624.5</v>
      </c>
    </row>
    <row r="482" spans="1:5" x14ac:dyDescent="0.25">
      <c r="A482" s="54" t="s">
        <v>118</v>
      </c>
      <c r="B482" s="54" t="s">
        <v>119</v>
      </c>
      <c r="C482" s="55">
        <v>38302</v>
      </c>
      <c r="D482" s="54">
        <v>10728</v>
      </c>
      <c r="E482" s="56">
        <v>1296.75</v>
      </c>
    </row>
    <row r="483" spans="1:5" x14ac:dyDescent="0.25">
      <c r="A483" s="54" t="s">
        <v>118</v>
      </c>
      <c r="B483" s="54" t="s">
        <v>123</v>
      </c>
      <c r="C483" s="55">
        <v>38305</v>
      </c>
      <c r="D483" s="54">
        <v>10729</v>
      </c>
      <c r="E483" s="56">
        <v>1850</v>
      </c>
    </row>
    <row r="484" spans="1:5" x14ac:dyDescent="0.25">
      <c r="A484" s="54" t="s">
        <v>115</v>
      </c>
      <c r="B484" s="54" t="s">
        <v>116</v>
      </c>
      <c r="C484" s="55">
        <v>38305</v>
      </c>
      <c r="D484" s="54">
        <v>10730</v>
      </c>
      <c r="E484" s="56">
        <v>484.25</v>
      </c>
    </row>
    <row r="485" spans="1:5" x14ac:dyDescent="0.25">
      <c r="A485" s="54" t="s">
        <v>115</v>
      </c>
      <c r="B485" s="54" t="s">
        <v>125</v>
      </c>
      <c r="C485" s="55">
        <v>38305</v>
      </c>
      <c r="D485" s="54">
        <v>10731</v>
      </c>
      <c r="E485" s="56">
        <v>1890.5</v>
      </c>
    </row>
    <row r="486" spans="1:5" x14ac:dyDescent="0.25">
      <c r="A486" s="54" t="s">
        <v>118</v>
      </c>
      <c r="B486" s="54" t="s">
        <v>120</v>
      </c>
      <c r="C486" s="55">
        <v>38298</v>
      </c>
      <c r="D486" s="54">
        <v>10732</v>
      </c>
      <c r="E486" s="56">
        <v>360</v>
      </c>
    </row>
    <row r="487" spans="1:5" x14ac:dyDescent="0.25">
      <c r="A487" s="54" t="s">
        <v>118</v>
      </c>
      <c r="B487" s="54" t="s">
        <v>122</v>
      </c>
      <c r="C487" s="55">
        <v>38301</v>
      </c>
      <c r="D487" s="54">
        <v>10733</v>
      </c>
      <c r="E487" s="56">
        <v>1459</v>
      </c>
    </row>
    <row r="488" spans="1:5" x14ac:dyDescent="0.25">
      <c r="A488" s="54" t="s">
        <v>118</v>
      </c>
      <c r="B488" s="54" t="s">
        <v>124</v>
      </c>
      <c r="C488" s="55">
        <v>38303</v>
      </c>
      <c r="D488" s="54">
        <v>10734</v>
      </c>
      <c r="E488" s="56">
        <v>1498.35</v>
      </c>
    </row>
    <row r="489" spans="1:5" x14ac:dyDescent="0.25">
      <c r="A489" s="54" t="s">
        <v>115</v>
      </c>
      <c r="B489" s="54" t="s">
        <v>117</v>
      </c>
      <c r="C489" s="55">
        <v>38312</v>
      </c>
      <c r="D489" s="54">
        <v>10735</v>
      </c>
      <c r="E489" s="56">
        <v>536.4</v>
      </c>
    </row>
    <row r="490" spans="1:5" x14ac:dyDescent="0.25">
      <c r="A490" s="54" t="s">
        <v>115</v>
      </c>
      <c r="B490" s="54" t="s">
        <v>121</v>
      </c>
      <c r="C490" s="55">
        <v>38312</v>
      </c>
      <c r="D490" s="54">
        <v>10736</v>
      </c>
      <c r="E490" s="56">
        <v>997</v>
      </c>
    </row>
    <row r="491" spans="1:5" x14ac:dyDescent="0.25">
      <c r="A491" s="54" t="s">
        <v>118</v>
      </c>
      <c r="B491" s="54" t="s">
        <v>124</v>
      </c>
      <c r="C491" s="55">
        <v>38309</v>
      </c>
      <c r="D491" s="54">
        <v>10737</v>
      </c>
      <c r="E491" s="56">
        <v>139.80000000000001</v>
      </c>
    </row>
    <row r="492" spans="1:5" x14ac:dyDescent="0.25">
      <c r="A492" s="54" t="s">
        <v>118</v>
      </c>
      <c r="B492" s="54" t="s">
        <v>124</v>
      </c>
      <c r="C492" s="55">
        <v>38309</v>
      </c>
      <c r="D492" s="54">
        <v>10738</v>
      </c>
      <c r="E492" s="56">
        <v>52.35</v>
      </c>
    </row>
    <row r="493" spans="1:5" x14ac:dyDescent="0.25">
      <c r="A493" s="54" t="s">
        <v>118</v>
      </c>
      <c r="B493" s="54" t="s">
        <v>120</v>
      </c>
      <c r="C493" s="55">
        <v>38308</v>
      </c>
      <c r="D493" s="54">
        <v>10739</v>
      </c>
      <c r="E493" s="56">
        <v>240</v>
      </c>
    </row>
    <row r="494" spans="1:5" x14ac:dyDescent="0.25">
      <c r="A494" s="54" t="s">
        <v>118</v>
      </c>
      <c r="B494" s="54" t="s">
        <v>119</v>
      </c>
      <c r="C494" s="55">
        <v>38316</v>
      </c>
      <c r="D494" s="54">
        <v>10740</v>
      </c>
      <c r="E494" s="56">
        <v>1416</v>
      </c>
    </row>
    <row r="495" spans="1:5" x14ac:dyDescent="0.25">
      <c r="A495" s="54" t="s">
        <v>118</v>
      </c>
      <c r="B495" s="54" t="s">
        <v>119</v>
      </c>
      <c r="C495" s="55">
        <v>38309</v>
      </c>
      <c r="D495" s="54">
        <v>10741</v>
      </c>
      <c r="E495" s="56">
        <v>228</v>
      </c>
    </row>
    <row r="496" spans="1:5" x14ac:dyDescent="0.25">
      <c r="A496" s="54" t="s">
        <v>118</v>
      </c>
      <c r="B496" s="54" t="s">
        <v>120</v>
      </c>
      <c r="C496" s="55">
        <v>38309</v>
      </c>
      <c r="D496" s="54">
        <v>10742</v>
      </c>
      <c r="E496" s="56">
        <v>3118</v>
      </c>
    </row>
    <row r="497" spans="1:5" x14ac:dyDescent="0.25">
      <c r="A497" s="54" t="s">
        <v>118</v>
      </c>
      <c r="B497" s="54" t="s">
        <v>122</v>
      </c>
      <c r="C497" s="55">
        <v>38312</v>
      </c>
      <c r="D497" s="54">
        <v>10743</v>
      </c>
      <c r="E497" s="56">
        <v>319.2</v>
      </c>
    </row>
    <row r="498" spans="1:5" x14ac:dyDescent="0.25">
      <c r="A498" s="54" t="s">
        <v>115</v>
      </c>
      <c r="B498" s="54" t="s">
        <v>117</v>
      </c>
      <c r="C498" s="55">
        <v>38315</v>
      </c>
      <c r="D498" s="54">
        <v>10744</v>
      </c>
      <c r="E498" s="56">
        <v>736</v>
      </c>
    </row>
    <row r="499" spans="1:5" x14ac:dyDescent="0.25">
      <c r="A499" s="54" t="s">
        <v>115</v>
      </c>
      <c r="B499" s="54" t="s">
        <v>121</v>
      </c>
      <c r="C499" s="55">
        <v>38318</v>
      </c>
      <c r="D499" s="54">
        <v>10745</v>
      </c>
      <c r="E499" s="56">
        <v>4529.8</v>
      </c>
    </row>
    <row r="500" spans="1:5" x14ac:dyDescent="0.25">
      <c r="A500" s="54" t="s">
        <v>118</v>
      </c>
      <c r="B500" s="54" t="s">
        <v>122</v>
      </c>
      <c r="C500" s="55">
        <v>38312</v>
      </c>
      <c r="D500" s="54">
        <v>10746</v>
      </c>
      <c r="E500" s="56">
        <v>2311.6999999999998</v>
      </c>
    </row>
    <row r="501" spans="1:5" x14ac:dyDescent="0.25">
      <c r="A501" s="54" t="s">
        <v>115</v>
      </c>
      <c r="B501" s="54" t="s">
        <v>117</v>
      </c>
      <c r="C501" s="55">
        <v>38317</v>
      </c>
      <c r="D501" s="54">
        <v>10747</v>
      </c>
      <c r="E501" s="56">
        <v>1912.85</v>
      </c>
    </row>
    <row r="502" spans="1:5" x14ac:dyDescent="0.25">
      <c r="A502" s="54" t="s">
        <v>118</v>
      </c>
      <c r="B502" s="54" t="s">
        <v>120</v>
      </c>
      <c r="C502" s="55">
        <v>38319</v>
      </c>
      <c r="D502" s="54">
        <v>10748</v>
      </c>
      <c r="E502" s="56">
        <v>2196</v>
      </c>
    </row>
    <row r="503" spans="1:5" x14ac:dyDescent="0.25">
      <c r="A503" s="54" t="s">
        <v>118</v>
      </c>
      <c r="B503" s="54" t="s">
        <v>119</v>
      </c>
      <c r="C503" s="55">
        <v>38340</v>
      </c>
      <c r="D503" s="54">
        <v>10749</v>
      </c>
      <c r="E503" s="56">
        <v>1080</v>
      </c>
    </row>
    <row r="504" spans="1:5" x14ac:dyDescent="0.25">
      <c r="A504" s="54" t="s">
        <v>115</v>
      </c>
      <c r="B504" s="54" t="s">
        <v>121</v>
      </c>
      <c r="C504" s="55">
        <v>38315</v>
      </c>
      <c r="D504" s="54">
        <v>10750</v>
      </c>
      <c r="E504" s="56">
        <v>1590.56</v>
      </c>
    </row>
    <row r="505" spans="1:5" x14ac:dyDescent="0.25">
      <c r="A505" s="54" t="s">
        <v>118</v>
      </c>
      <c r="B505" s="54" t="s">
        <v>120</v>
      </c>
      <c r="C505" s="55">
        <v>38324</v>
      </c>
      <c r="D505" s="54">
        <v>10751</v>
      </c>
      <c r="E505" s="56">
        <v>1631.48</v>
      </c>
    </row>
    <row r="506" spans="1:5" x14ac:dyDescent="0.25">
      <c r="A506" s="54" t="s">
        <v>118</v>
      </c>
      <c r="B506" s="54" t="s">
        <v>124</v>
      </c>
      <c r="C506" s="55">
        <v>38319</v>
      </c>
      <c r="D506" s="54">
        <v>10752</v>
      </c>
      <c r="E506" s="56">
        <v>252</v>
      </c>
    </row>
    <row r="507" spans="1:5" x14ac:dyDescent="0.25">
      <c r="A507" s="54" t="s">
        <v>118</v>
      </c>
      <c r="B507" s="54" t="s">
        <v>120</v>
      </c>
      <c r="C507" s="55">
        <v>38318</v>
      </c>
      <c r="D507" s="54">
        <v>10753</v>
      </c>
      <c r="E507" s="56">
        <v>88</v>
      </c>
    </row>
    <row r="508" spans="1:5" x14ac:dyDescent="0.25">
      <c r="A508" s="54" t="s">
        <v>115</v>
      </c>
      <c r="B508" s="54" t="s">
        <v>117</v>
      </c>
      <c r="C508" s="55">
        <v>38318</v>
      </c>
      <c r="D508" s="54">
        <v>10754</v>
      </c>
      <c r="E508" s="56">
        <v>55.2</v>
      </c>
    </row>
    <row r="509" spans="1:5" x14ac:dyDescent="0.25">
      <c r="A509" s="54" t="s">
        <v>118</v>
      </c>
      <c r="B509" s="54" t="s">
        <v>119</v>
      </c>
      <c r="C509" s="55">
        <v>38319</v>
      </c>
      <c r="D509" s="54">
        <v>10755</v>
      </c>
      <c r="E509" s="56">
        <v>1948.5</v>
      </c>
    </row>
    <row r="510" spans="1:5" x14ac:dyDescent="0.25">
      <c r="A510" s="54" t="s">
        <v>118</v>
      </c>
      <c r="B510" s="54" t="s">
        <v>123</v>
      </c>
      <c r="C510" s="55">
        <v>38323</v>
      </c>
      <c r="D510" s="54">
        <v>10756</v>
      </c>
      <c r="E510" s="56">
        <v>1990</v>
      </c>
    </row>
    <row r="511" spans="1:5" x14ac:dyDescent="0.25">
      <c r="A511" s="54" t="s">
        <v>115</v>
      </c>
      <c r="B511" s="54" t="s">
        <v>117</v>
      </c>
      <c r="C511" s="55">
        <v>38336</v>
      </c>
      <c r="D511" s="54">
        <v>10757</v>
      </c>
      <c r="E511" s="56">
        <v>3082</v>
      </c>
    </row>
    <row r="512" spans="1:5" x14ac:dyDescent="0.25">
      <c r="A512" s="54" t="s">
        <v>118</v>
      </c>
      <c r="B512" s="54" t="s">
        <v>120</v>
      </c>
      <c r="C512" s="55">
        <v>38325</v>
      </c>
      <c r="D512" s="54">
        <v>10758</v>
      </c>
      <c r="E512" s="56">
        <v>1644.6</v>
      </c>
    </row>
    <row r="513" spans="1:5" x14ac:dyDescent="0.25">
      <c r="A513" s="54" t="s">
        <v>118</v>
      </c>
      <c r="B513" s="54" t="s">
        <v>120</v>
      </c>
      <c r="C513" s="55">
        <v>38333</v>
      </c>
      <c r="D513" s="54">
        <v>10759</v>
      </c>
      <c r="E513" s="56">
        <v>320</v>
      </c>
    </row>
    <row r="514" spans="1:5" x14ac:dyDescent="0.25">
      <c r="A514" s="54" t="s">
        <v>118</v>
      </c>
      <c r="B514" s="54" t="s">
        <v>119</v>
      </c>
      <c r="C514" s="55">
        <v>38331</v>
      </c>
      <c r="D514" s="54">
        <v>10760</v>
      </c>
      <c r="E514" s="56">
        <v>2917</v>
      </c>
    </row>
    <row r="515" spans="1:5" x14ac:dyDescent="0.25">
      <c r="A515" s="54" t="s">
        <v>115</v>
      </c>
      <c r="B515" s="54" t="s">
        <v>116</v>
      </c>
      <c r="C515" s="55">
        <v>38329</v>
      </c>
      <c r="D515" s="54">
        <v>10761</v>
      </c>
      <c r="E515" s="56">
        <v>507</v>
      </c>
    </row>
    <row r="516" spans="1:5" x14ac:dyDescent="0.25">
      <c r="A516" s="54" t="s">
        <v>118</v>
      </c>
      <c r="B516" s="54" t="s">
        <v>120</v>
      </c>
      <c r="C516" s="55">
        <v>38330</v>
      </c>
      <c r="D516" s="54">
        <v>10762</v>
      </c>
      <c r="E516" s="56">
        <v>4337</v>
      </c>
    </row>
    <row r="517" spans="1:5" x14ac:dyDescent="0.25">
      <c r="A517" s="54" t="s">
        <v>118</v>
      </c>
      <c r="B517" s="54" t="s">
        <v>120</v>
      </c>
      <c r="C517" s="55">
        <v>38329</v>
      </c>
      <c r="D517" s="54">
        <v>10763</v>
      </c>
      <c r="E517" s="56">
        <v>616</v>
      </c>
    </row>
    <row r="518" spans="1:5" x14ac:dyDescent="0.25">
      <c r="A518" s="54" t="s">
        <v>115</v>
      </c>
      <c r="B518" s="54" t="s">
        <v>117</v>
      </c>
      <c r="C518" s="55">
        <v>38329</v>
      </c>
      <c r="D518" s="54">
        <v>10764</v>
      </c>
      <c r="E518" s="56">
        <v>2286</v>
      </c>
    </row>
    <row r="519" spans="1:5" x14ac:dyDescent="0.25">
      <c r="A519" s="54" t="s">
        <v>118</v>
      </c>
      <c r="B519" s="54" t="s">
        <v>120</v>
      </c>
      <c r="C519" s="55">
        <v>38330</v>
      </c>
      <c r="D519" s="54">
        <v>10765</v>
      </c>
      <c r="E519" s="56">
        <v>1515.6</v>
      </c>
    </row>
    <row r="520" spans="1:5" x14ac:dyDescent="0.25">
      <c r="A520" s="54" t="s">
        <v>118</v>
      </c>
      <c r="B520" s="54" t="s">
        <v>119</v>
      </c>
      <c r="C520" s="55">
        <v>38330</v>
      </c>
      <c r="D520" s="54">
        <v>10766</v>
      </c>
      <c r="E520" s="56">
        <v>2310</v>
      </c>
    </row>
    <row r="521" spans="1:5" x14ac:dyDescent="0.25">
      <c r="A521" s="54" t="s">
        <v>118</v>
      </c>
      <c r="B521" s="54" t="s">
        <v>119</v>
      </c>
      <c r="C521" s="55">
        <v>38336</v>
      </c>
      <c r="D521" s="54">
        <v>10767</v>
      </c>
      <c r="E521" s="56">
        <v>28</v>
      </c>
    </row>
    <row r="522" spans="1:5" x14ac:dyDescent="0.25">
      <c r="A522" s="54" t="s">
        <v>118</v>
      </c>
      <c r="B522" s="54" t="s">
        <v>120</v>
      </c>
      <c r="C522" s="55">
        <v>38336</v>
      </c>
      <c r="D522" s="54">
        <v>10768</v>
      </c>
      <c r="E522" s="56">
        <v>1477</v>
      </c>
    </row>
    <row r="523" spans="1:5" x14ac:dyDescent="0.25">
      <c r="A523" s="54" t="s">
        <v>118</v>
      </c>
      <c r="B523" s="54" t="s">
        <v>120</v>
      </c>
      <c r="C523" s="55">
        <v>38333</v>
      </c>
      <c r="D523" s="54">
        <v>10769</v>
      </c>
      <c r="E523" s="56">
        <v>1684.27</v>
      </c>
    </row>
    <row r="524" spans="1:5" x14ac:dyDescent="0.25">
      <c r="A524" s="54" t="s">
        <v>118</v>
      </c>
      <c r="B524" s="54" t="s">
        <v>123</v>
      </c>
      <c r="C524" s="55">
        <v>38338</v>
      </c>
      <c r="D524" s="54">
        <v>10770</v>
      </c>
      <c r="E524" s="56">
        <v>236.25</v>
      </c>
    </row>
    <row r="525" spans="1:5" x14ac:dyDescent="0.25">
      <c r="A525" s="54" t="s">
        <v>115</v>
      </c>
      <c r="B525" s="54" t="s">
        <v>121</v>
      </c>
      <c r="C525" s="55">
        <v>37988</v>
      </c>
      <c r="D525" s="54">
        <v>10771</v>
      </c>
      <c r="E525" s="56">
        <v>344</v>
      </c>
    </row>
    <row r="526" spans="1:5" x14ac:dyDescent="0.25">
      <c r="A526" s="54" t="s">
        <v>118</v>
      </c>
      <c r="B526" s="54" t="s">
        <v>120</v>
      </c>
      <c r="C526" s="55">
        <v>38340</v>
      </c>
      <c r="D526" s="54">
        <v>10772</v>
      </c>
      <c r="E526" s="56">
        <v>3603.22</v>
      </c>
    </row>
    <row r="527" spans="1:5" x14ac:dyDescent="0.25">
      <c r="A527" s="54" t="s">
        <v>118</v>
      </c>
      <c r="B527" s="54" t="s">
        <v>122</v>
      </c>
      <c r="C527" s="55">
        <v>38337</v>
      </c>
      <c r="D527" s="54">
        <v>10773</v>
      </c>
      <c r="E527" s="56">
        <v>2030.4</v>
      </c>
    </row>
    <row r="528" spans="1:5" x14ac:dyDescent="0.25">
      <c r="A528" s="54" t="s">
        <v>118</v>
      </c>
      <c r="B528" s="54" t="s">
        <v>119</v>
      </c>
      <c r="C528" s="55">
        <v>38333</v>
      </c>
      <c r="D528" s="54">
        <v>10774</v>
      </c>
      <c r="E528" s="56">
        <v>868.75</v>
      </c>
    </row>
    <row r="529" spans="1:5" x14ac:dyDescent="0.25">
      <c r="A529" s="54" t="s">
        <v>115</v>
      </c>
      <c r="B529" s="54" t="s">
        <v>125</v>
      </c>
      <c r="C529" s="55">
        <v>38347</v>
      </c>
      <c r="D529" s="54">
        <v>10775</v>
      </c>
      <c r="E529" s="56">
        <v>228</v>
      </c>
    </row>
    <row r="530" spans="1:5" x14ac:dyDescent="0.25">
      <c r="A530" s="54" t="s">
        <v>118</v>
      </c>
      <c r="B530" s="54" t="s">
        <v>122</v>
      </c>
      <c r="C530" s="55">
        <v>38339</v>
      </c>
      <c r="D530" s="54">
        <v>10776</v>
      </c>
      <c r="E530" s="56">
        <v>6635.27</v>
      </c>
    </row>
    <row r="531" spans="1:5" x14ac:dyDescent="0.25">
      <c r="A531" s="54" t="s">
        <v>115</v>
      </c>
      <c r="B531" s="54" t="s">
        <v>125</v>
      </c>
      <c r="C531" s="55">
        <v>38373</v>
      </c>
      <c r="D531" s="54">
        <v>10777</v>
      </c>
      <c r="E531" s="56">
        <v>224</v>
      </c>
    </row>
    <row r="532" spans="1:5" x14ac:dyDescent="0.25">
      <c r="A532" s="54" t="s">
        <v>118</v>
      </c>
      <c r="B532" s="54" t="s">
        <v>120</v>
      </c>
      <c r="C532" s="55">
        <v>38345</v>
      </c>
      <c r="D532" s="54">
        <v>10778</v>
      </c>
      <c r="E532" s="56">
        <v>96.5</v>
      </c>
    </row>
    <row r="533" spans="1:5" x14ac:dyDescent="0.25">
      <c r="A533" s="54" t="s">
        <v>118</v>
      </c>
      <c r="B533" s="54" t="s">
        <v>120</v>
      </c>
      <c r="C533" s="55">
        <v>38366</v>
      </c>
      <c r="D533" s="54">
        <v>10779</v>
      </c>
      <c r="E533" s="56">
        <v>1335</v>
      </c>
    </row>
    <row r="534" spans="1:5" x14ac:dyDescent="0.25">
      <c r="A534" s="54" t="s">
        <v>118</v>
      </c>
      <c r="B534" s="54" t="s">
        <v>124</v>
      </c>
      <c r="C534" s="55">
        <v>38346</v>
      </c>
      <c r="D534" s="54">
        <v>10780</v>
      </c>
      <c r="E534" s="56">
        <v>720</v>
      </c>
    </row>
    <row r="535" spans="1:5" x14ac:dyDescent="0.25">
      <c r="A535" s="54" t="s">
        <v>118</v>
      </c>
      <c r="B535" s="54" t="s">
        <v>124</v>
      </c>
      <c r="C535" s="55">
        <v>38340</v>
      </c>
      <c r="D535" s="54">
        <v>10781</v>
      </c>
      <c r="E535" s="56">
        <v>975.88</v>
      </c>
    </row>
    <row r="536" spans="1:5" x14ac:dyDescent="0.25">
      <c r="A536" s="54" t="s">
        <v>115</v>
      </c>
      <c r="B536" s="54" t="s">
        <v>121</v>
      </c>
      <c r="C536" s="55">
        <v>38343</v>
      </c>
      <c r="D536" s="54">
        <v>10782</v>
      </c>
      <c r="E536" s="56">
        <v>12.5</v>
      </c>
    </row>
    <row r="537" spans="1:5" x14ac:dyDescent="0.25">
      <c r="A537" s="54" t="s">
        <v>118</v>
      </c>
      <c r="B537" s="54" t="s">
        <v>119</v>
      </c>
      <c r="C537" s="55">
        <v>38340</v>
      </c>
      <c r="D537" s="54">
        <v>10783</v>
      </c>
      <c r="E537" s="56">
        <v>1442.5</v>
      </c>
    </row>
    <row r="538" spans="1:5" x14ac:dyDescent="0.25">
      <c r="A538" s="54" t="s">
        <v>118</v>
      </c>
      <c r="B538" s="54" t="s">
        <v>119</v>
      </c>
      <c r="C538" s="55">
        <v>38343</v>
      </c>
      <c r="D538" s="54">
        <v>10784</v>
      </c>
      <c r="E538" s="56">
        <v>1488</v>
      </c>
    </row>
    <row r="539" spans="1:5" x14ac:dyDescent="0.25">
      <c r="A539" s="54" t="s">
        <v>118</v>
      </c>
      <c r="B539" s="54" t="s">
        <v>122</v>
      </c>
      <c r="C539" s="55">
        <v>38345</v>
      </c>
      <c r="D539" s="54">
        <v>10785</v>
      </c>
      <c r="E539" s="56">
        <v>387.5</v>
      </c>
    </row>
    <row r="540" spans="1:5" x14ac:dyDescent="0.25">
      <c r="A540" s="54" t="s">
        <v>118</v>
      </c>
      <c r="B540" s="54" t="s">
        <v>123</v>
      </c>
      <c r="C540" s="55">
        <v>38344</v>
      </c>
      <c r="D540" s="54">
        <v>10786</v>
      </c>
      <c r="E540" s="56">
        <v>1531.08</v>
      </c>
    </row>
    <row r="541" spans="1:5" x14ac:dyDescent="0.25">
      <c r="A541" s="54" t="s">
        <v>118</v>
      </c>
      <c r="B541" s="54" t="s">
        <v>124</v>
      </c>
      <c r="C541" s="55">
        <v>38347</v>
      </c>
      <c r="D541" s="54">
        <v>10787</v>
      </c>
      <c r="E541" s="56">
        <v>2622.76</v>
      </c>
    </row>
    <row r="542" spans="1:5" x14ac:dyDescent="0.25">
      <c r="A542" s="54" t="s">
        <v>118</v>
      </c>
      <c r="B542" s="54" t="s">
        <v>122</v>
      </c>
      <c r="C542" s="55">
        <v>38371</v>
      </c>
      <c r="D542" s="54">
        <v>10788</v>
      </c>
      <c r="E542" s="56">
        <v>731.5</v>
      </c>
    </row>
    <row r="543" spans="1:5" x14ac:dyDescent="0.25">
      <c r="A543" s="54" t="s">
        <v>118</v>
      </c>
      <c r="B543" s="54" t="s">
        <v>122</v>
      </c>
      <c r="C543" s="55">
        <v>38352</v>
      </c>
      <c r="D543" s="54">
        <v>10789</v>
      </c>
      <c r="E543" s="56">
        <v>3687</v>
      </c>
    </row>
    <row r="544" spans="1:5" x14ac:dyDescent="0.25">
      <c r="A544" s="54" t="s">
        <v>115</v>
      </c>
      <c r="B544" s="54" t="s">
        <v>117</v>
      </c>
      <c r="C544" s="55">
        <v>38347</v>
      </c>
      <c r="D544" s="54">
        <v>10790</v>
      </c>
      <c r="E544" s="56">
        <v>722.5</v>
      </c>
    </row>
    <row r="545" spans="1:5" x14ac:dyDescent="0.25">
      <c r="A545" s="54" t="s">
        <v>115</v>
      </c>
      <c r="B545" s="54" t="s">
        <v>117</v>
      </c>
      <c r="C545" s="55">
        <v>38353</v>
      </c>
      <c r="D545" s="54">
        <v>10791</v>
      </c>
      <c r="E545" s="56">
        <v>1829.76</v>
      </c>
    </row>
    <row r="546" spans="1:5" x14ac:dyDescent="0.25">
      <c r="A546" s="54" t="s">
        <v>118</v>
      </c>
      <c r="B546" s="54" t="s">
        <v>122</v>
      </c>
      <c r="C546" s="55">
        <v>38352</v>
      </c>
      <c r="D546" s="54">
        <v>10792</v>
      </c>
      <c r="E546" s="56">
        <v>399.85</v>
      </c>
    </row>
    <row r="547" spans="1:5" x14ac:dyDescent="0.25">
      <c r="A547" s="54" t="s">
        <v>118</v>
      </c>
      <c r="B547" s="54" t="s">
        <v>120</v>
      </c>
      <c r="C547" s="55">
        <v>38360</v>
      </c>
      <c r="D547" s="54">
        <v>10793</v>
      </c>
      <c r="E547" s="56">
        <v>191.1</v>
      </c>
    </row>
    <row r="548" spans="1:5" x14ac:dyDescent="0.25">
      <c r="A548" s="54" t="s">
        <v>115</v>
      </c>
      <c r="B548" s="54" t="s">
        <v>117</v>
      </c>
      <c r="C548" s="55">
        <v>38354</v>
      </c>
      <c r="D548" s="54">
        <v>10794</v>
      </c>
      <c r="E548" s="56">
        <v>314.76</v>
      </c>
    </row>
    <row r="549" spans="1:5" x14ac:dyDescent="0.25">
      <c r="A549" s="54" t="s">
        <v>118</v>
      </c>
      <c r="B549" s="54" t="s">
        <v>123</v>
      </c>
      <c r="C549" s="55">
        <v>38372</v>
      </c>
      <c r="D549" s="54">
        <v>10795</v>
      </c>
      <c r="E549" s="56">
        <v>2158</v>
      </c>
    </row>
    <row r="550" spans="1:5" x14ac:dyDescent="0.25">
      <c r="A550" s="54" t="s">
        <v>118</v>
      </c>
      <c r="B550" s="54" t="s">
        <v>120</v>
      </c>
      <c r="C550" s="55">
        <v>38366</v>
      </c>
      <c r="D550" s="54">
        <v>10796</v>
      </c>
      <c r="E550" s="56">
        <v>2341.36</v>
      </c>
    </row>
    <row r="551" spans="1:5" x14ac:dyDescent="0.25">
      <c r="A551" s="54" t="s">
        <v>115</v>
      </c>
      <c r="B551" s="54" t="s">
        <v>125</v>
      </c>
      <c r="C551" s="55">
        <v>38357</v>
      </c>
      <c r="D551" s="54">
        <v>10797</v>
      </c>
      <c r="E551" s="56">
        <v>420</v>
      </c>
    </row>
    <row r="552" spans="1:5" x14ac:dyDescent="0.25">
      <c r="A552" s="54" t="s">
        <v>118</v>
      </c>
      <c r="B552" s="54" t="s">
        <v>124</v>
      </c>
      <c r="C552" s="55">
        <v>38357</v>
      </c>
      <c r="D552" s="54">
        <v>10798</v>
      </c>
      <c r="E552" s="56">
        <v>446.6</v>
      </c>
    </row>
    <row r="553" spans="1:5" x14ac:dyDescent="0.25">
      <c r="A553" s="54" t="s">
        <v>115</v>
      </c>
      <c r="B553" s="54" t="s">
        <v>121</v>
      </c>
      <c r="C553" s="55">
        <v>38357</v>
      </c>
      <c r="D553" s="54">
        <v>10799</v>
      </c>
      <c r="E553" s="56">
        <v>1553.5</v>
      </c>
    </row>
    <row r="554" spans="1:5" x14ac:dyDescent="0.25">
      <c r="A554" s="54" t="s">
        <v>118</v>
      </c>
      <c r="B554" s="54" t="s">
        <v>122</v>
      </c>
      <c r="C554" s="55">
        <v>38357</v>
      </c>
      <c r="D554" s="54">
        <v>10800</v>
      </c>
      <c r="E554" s="56">
        <v>1468.93</v>
      </c>
    </row>
    <row r="555" spans="1:5" x14ac:dyDescent="0.25">
      <c r="A555" s="54" t="s">
        <v>118</v>
      </c>
      <c r="B555" s="54" t="s">
        <v>119</v>
      </c>
      <c r="C555" s="55">
        <v>38352</v>
      </c>
      <c r="D555" s="54">
        <v>10801</v>
      </c>
      <c r="E555" s="56">
        <v>3026.85</v>
      </c>
    </row>
    <row r="556" spans="1:5" x14ac:dyDescent="0.25">
      <c r="A556" s="54" t="s">
        <v>118</v>
      </c>
      <c r="B556" s="54" t="s">
        <v>119</v>
      </c>
      <c r="C556" s="55">
        <v>38354</v>
      </c>
      <c r="D556" s="54">
        <v>10802</v>
      </c>
      <c r="E556" s="56">
        <v>2942.81</v>
      </c>
    </row>
    <row r="557" spans="1:5" x14ac:dyDescent="0.25">
      <c r="A557" s="54" t="s">
        <v>118</v>
      </c>
      <c r="B557" s="54" t="s">
        <v>119</v>
      </c>
      <c r="C557" s="55">
        <v>38358</v>
      </c>
      <c r="D557" s="54">
        <v>10803</v>
      </c>
      <c r="E557" s="56">
        <v>1193.01</v>
      </c>
    </row>
    <row r="558" spans="1:5" x14ac:dyDescent="0.25">
      <c r="A558" s="54" t="s">
        <v>115</v>
      </c>
      <c r="B558" s="54" t="s">
        <v>117</v>
      </c>
      <c r="C558" s="55">
        <v>38359</v>
      </c>
      <c r="D558" s="54">
        <v>10804</v>
      </c>
      <c r="E558" s="56">
        <v>2278.4</v>
      </c>
    </row>
    <row r="559" spans="1:5" x14ac:dyDescent="0.25">
      <c r="A559" s="54" t="s">
        <v>118</v>
      </c>
      <c r="B559" s="54" t="s">
        <v>124</v>
      </c>
      <c r="C559" s="55">
        <v>38361</v>
      </c>
      <c r="D559" s="54">
        <v>10805</v>
      </c>
      <c r="E559" s="56">
        <v>2775</v>
      </c>
    </row>
    <row r="560" spans="1:5" x14ac:dyDescent="0.25">
      <c r="A560" s="54" t="s">
        <v>118</v>
      </c>
      <c r="B560" s="54" t="s">
        <v>120</v>
      </c>
      <c r="C560" s="55">
        <v>38357</v>
      </c>
      <c r="D560" s="54">
        <v>10806</v>
      </c>
      <c r="E560" s="56">
        <v>439.6</v>
      </c>
    </row>
    <row r="561" spans="1:5" x14ac:dyDescent="0.25">
      <c r="A561" s="54" t="s">
        <v>118</v>
      </c>
      <c r="B561" s="54" t="s">
        <v>119</v>
      </c>
      <c r="C561" s="55">
        <v>38382</v>
      </c>
      <c r="D561" s="54">
        <v>10807</v>
      </c>
      <c r="E561" s="56">
        <v>18.399999999999999</v>
      </c>
    </row>
    <row r="562" spans="1:5" x14ac:dyDescent="0.25">
      <c r="A562" s="54" t="s">
        <v>118</v>
      </c>
      <c r="B562" s="54" t="s">
        <v>124</v>
      </c>
      <c r="C562" s="55">
        <v>38361</v>
      </c>
      <c r="D562" s="54">
        <v>10808</v>
      </c>
      <c r="E562" s="56">
        <v>1411</v>
      </c>
    </row>
    <row r="563" spans="1:5" x14ac:dyDescent="0.25">
      <c r="A563" s="54" t="s">
        <v>115</v>
      </c>
      <c r="B563" s="54" t="s">
        <v>125</v>
      </c>
      <c r="C563" s="55">
        <v>38359</v>
      </c>
      <c r="D563" s="54">
        <v>10809</v>
      </c>
      <c r="E563" s="56">
        <v>140</v>
      </c>
    </row>
    <row r="564" spans="1:5" x14ac:dyDescent="0.25">
      <c r="A564" s="54" t="s">
        <v>118</v>
      </c>
      <c r="B564" s="54" t="s">
        <v>124</v>
      </c>
      <c r="C564" s="55">
        <v>38359</v>
      </c>
      <c r="D564" s="54">
        <v>10810</v>
      </c>
      <c r="E564" s="56">
        <v>187</v>
      </c>
    </row>
    <row r="565" spans="1:5" x14ac:dyDescent="0.25">
      <c r="A565" s="54" t="s">
        <v>118</v>
      </c>
      <c r="B565" s="54" t="s">
        <v>123</v>
      </c>
      <c r="C565" s="55">
        <v>38360</v>
      </c>
      <c r="D565" s="54">
        <v>10811</v>
      </c>
      <c r="E565" s="56">
        <v>852</v>
      </c>
    </row>
    <row r="566" spans="1:5" x14ac:dyDescent="0.25">
      <c r="A566" s="54" t="s">
        <v>115</v>
      </c>
      <c r="B566" s="54" t="s">
        <v>116</v>
      </c>
      <c r="C566" s="55">
        <v>38364</v>
      </c>
      <c r="D566" s="54">
        <v>10812</v>
      </c>
      <c r="E566" s="56">
        <v>1692.8</v>
      </c>
    </row>
    <row r="567" spans="1:5" x14ac:dyDescent="0.25">
      <c r="A567" s="54" t="s">
        <v>118</v>
      </c>
      <c r="B567" s="54" t="s">
        <v>122</v>
      </c>
      <c r="C567" s="55">
        <v>38361</v>
      </c>
      <c r="D567" s="54">
        <v>10813</v>
      </c>
      <c r="E567" s="56">
        <v>602.4</v>
      </c>
    </row>
    <row r="568" spans="1:5" x14ac:dyDescent="0.25">
      <c r="A568" s="54" t="s">
        <v>118</v>
      </c>
      <c r="B568" s="54" t="s">
        <v>120</v>
      </c>
      <c r="C568" s="55">
        <v>38366</v>
      </c>
      <c r="D568" s="54">
        <v>10814</v>
      </c>
      <c r="E568" s="56">
        <v>1788.45</v>
      </c>
    </row>
    <row r="569" spans="1:5" x14ac:dyDescent="0.25">
      <c r="A569" s="54" t="s">
        <v>118</v>
      </c>
      <c r="B569" s="54" t="s">
        <v>124</v>
      </c>
      <c r="C569" s="55">
        <v>38366</v>
      </c>
      <c r="D569" s="54">
        <v>10815</v>
      </c>
      <c r="E569" s="56">
        <v>40</v>
      </c>
    </row>
    <row r="570" spans="1:5" x14ac:dyDescent="0.25">
      <c r="A570" s="54" t="s">
        <v>118</v>
      </c>
      <c r="B570" s="54" t="s">
        <v>119</v>
      </c>
      <c r="C570" s="55">
        <v>38387</v>
      </c>
      <c r="D570" s="54">
        <v>10816</v>
      </c>
      <c r="E570" s="56">
        <v>8446.4500000000007</v>
      </c>
    </row>
    <row r="571" spans="1:5" x14ac:dyDescent="0.25">
      <c r="A571" s="54" t="s">
        <v>118</v>
      </c>
      <c r="B571" s="54" t="s">
        <v>120</v>
      </c>
      <c r="C571" s="55">
        <v>38365</v>
      </c>
      <c r="D571" s="54">
        <v>10817</v>
      </c>
      <c r="E571" s="56">
        <v>10952.84</v>
      </c>
    </row>
    <row r="572" spans="1:5" x14ac:dyDescent="0.25">
      <c r="A572" s="54" t="s">
        <v>115</v>
      </c>
      <c r="B572" s="54" t="s">
        <v>125</v>
      </c>
      <c r="C572" s="55">
        <v>38364</v>
      </c>
      <c r="D572" s="54">
        <v>10818</v>
      </c>
      <c r="E572" s="56">
        <v>833</v>
      </c>
    </row>
    <row r="573" spans="1:5" x14ac:dyDescent="0.25">
      <c r="A573" s="54" t="s">
        <v>118</v>
      </c>
      <c r="B573" s="54" t="s">
        <v>124</v>
      </c>
      <c r="C573" s="55">
        <v>38368</v>
      </c>
      <c r="D573" s="54">
        <v>10819</v>
      </c>
      <c r="E573" s="56">
        <v>477</v>
      </c>
    </row>
    <row r="574" spans="1:5" x14ac:dyDescent="0.25">
      <c r="A574" s="54" t="s">
        <v>118</v>
      </c>
      <c r="B574" s="54" t="s">
        <v>120</v>
      </c>
      <c r="C574" s="55">
        <v>38365</v>
      </c>
      <c r="D574" s="54">
        <v>10820</v>
      </c>
      <c r="E574" s="56">
        <v>1140</v>
      </c>
    </row>
    <row r="575" spans="1:5" x14ac:dyDescent="0.25">
      <c r="A575" s="54" t="s">
        <v>118</v>
      </c>
      <c r="B575" s="54" t="s">
        <v>122</v>
      </c>
      <c r="C575" s="55">
        <v>38367</v>
      </c>
      <c r="D575" s="54">
        <v>10821</v>
      </c>
      <c r="E575" s="56">
        <v>678</v>
      </c>
    </row>
    <row r="576" spans="1:5" x14ac:dyDescent="0.25">
      <c r="A576" s="54" t="s">
        <v>115</v>
      </c>
      <c r="B576" s="54" t="s">
        <v>117</v>
      </c>
      <c r="C576" s="55">
        <v>38368</v>
      </c>
      <c r="D576" s="54">
        <v>10822</v>
      </c>
      <c r="E576" s="56">
        <v>237.9</v>
      </c>
    </row>
    <row r="577" spans="1:5" x14ac:dyDescent="0.25">
      <c r="A577" s="54" t="s">
        <v>115</v>
      </c>
      <c r="B577" s="54" t="s">
        <v>116</v>
      </c>
      <c r="C577" s="55">
        <v>38365</v>
      </c>
      <c r="D577" s="54">
        <v>10823</v>
      </c>
      <c r="E577" s="56">
        <v>2826</v>
      </c>
    </row>
    <row r="578" spans="1:5" x14ac:dyDescent="0.25">
      <c r="A578" s="54" t="s">
        <v>118</v>
      </c>
      <c r="B578" s="54" t="s">
        <v>123</v>
      </c>
      <c r="C578" s="55">
        <v>38382</v>
      </c>
      <c r="D578" s="54">
        <v>10824</v>
      </c>
      <c r="E578" s="56">
        <v>250.8</v>
      </c>
    </row>
    <row r="579" spans="1:5" x14ac:dyDescent="0.25">
      <c r="A579" s="54" t="s">
        <v>118</v>
      </c>
      <c r="B579" s="54" t="s">
        <v>122</v>
      </c>
      <c r="C579" s="55">
        <v>38366</v>
      </c>
      <c r="D579" s="54">
        <v>10825</v>
      </c>
      <c r="E579" s="56">
        <v>1030.76</v>
      </c>
    </row>
    <row r="580" spans="1:5" x14ac:dyDescent="0.25">
      <c r="A580" s="54" t="s">
        <v>115</v>
      </c>
      <c r="B580" s="54" t="s">
        <v>117</v>
      </c>
      <c r="C580" s="55">
        <v>38389</v>
      </c>
      <c r="D580" s="54">
        <v>10826</v>
      </c>
      <c r="E580" s="56">
        <v>730</v>
      </c>
    </row>
    <row r="581" spans="1:5" x14ac:dyDescent="0.25">
      <c r="A581" s="54" t="s">
        <v>118</v>
      </c>
      <c r="B581" s="54" t="s">
        <v>122</v>
      </c>
      <c r="C581" s="55">
        <v>38389</v>
      </c>
      <c r="D581" s="54">
        <v>10827</v>
      </c>
      <c r="E581" s="56">
        <v>843</v>
      </c>
    </row>
    <row r="582" spans="1:5" x14ac:dyDescent="0.25">
      <c r="A582" s="54" t="s">
        <v>115</v>
      </c>
      <c r="B582" s="54" t="s">
        <v>121</v>
      </c>
      <c r="C582" s="55">
        <v>38387</v>
      </c>
      <c r="D582" s="54">
        <v>10828</v>
      </c>
      <c r="E582" s="56">
        <v>932</v>
      </c>
    </row>
    <row r="583" spans="1:5" x14ac:dyDescent="0.25">
      <c r="A583" s="54" t="s">
        <v>115</v>
      </c>
      <c r="B583" s="54" t="s">
        <v>121</v>
      </c>
      <c r="C583" s="55">
        <v>38375</v>
      </c>
      <c r="D583" s="54">
        <v>10829</v>
      </c>
      <c r="E583" s="56">
        <v>1764</v>
      </c>
    </row>
    <row r="584" spans="1:5" x14ac:dyDescent="0.25">
      <c r="A584" s="54" t="s">
        <v>118</v>
      </c>
      <c r="B584" s="54" t="s">
        <v>119</v>
      </c>
      <c r="C584" s="55">
        <v>38373</v>
      </c>
      <c r="D584" s="54">
        <v>10830</v>
      </c>
      <c r="E584" s="56">
        <v>1974</v>
      </c>
    </row>
    <row r="585" spans="1:5" x14ac:dyDescent="0.25">
      <c r="A585" s="54" t="s">
        <v>118</v>
      </c>
      <c r="B585" s="54" t="s">
        <v>120</v>
      </c>
      <c r="C585" s="55">
        <v>38375</v>
      </c>
      <c r="D585" s="54">
        <v>10831</v>
      </c>
      <c r="E585" s="56">
        <v>2684.4</v>
      </c>
    </row>
    <row r="586" spans="1:5" x14ac:dyDescent="0.25">
      <c r="A586" s="54" t="s">
        <v>118</v>
      </c>
      <c r="B586" s="54" t="s">
        <v>124</v>
      </c>
      <c r="C586" s="55">
        <v>38371</v>
      </c>
      <c r="D586" s="54">
        <v>10832</v>
      </c>
      <c r="E586" s="56">
        <v>475.11</v>
      </c>
    </row>
    <row r="587" spans="1:5" x14ac:dyDescent="0.25">
      <c r="A587" s="54" t="s">
        <v>115</v>
      </c>
      <c r="B587" s="54" t="s">
        <v>117</v>
      </c>
      <c r="C587" s="55">
        <v>38375</v>
      </c>
      <c r="D587" s="54">
        <v>10833</v>
      </c>
      <c r="E587" s="56">
        <v>906.93</v>
      </c>
    </row>
    <row r="588" spans="1:5" x14ac:dyDescent="0.25">
      <c r="A588" s="54" t="s">
        <v>118</v>
      </c>
      <c r="B588" s="54" t="s">
        <v>122</v>
      </c>
      <c r="C588" s="55">
        <v>38371</v>
      </c>
      <c r="D588" s="54">
        <v>10834</v>
      </c>
      <c r="E588" s="56">
        <v>1432.71</v>
      </c>
    </row>
    <row r="589" spans="1:5" x14ac:dyDescent="0.25">
      <c r="A589" s="54" t="s">
        <v>118</v>
      </c>
      <c r="B589" s="54" t="s">
        <v>122</v>
      </c>
      <c r="C589" s="55">
        <v>38373</v>
      </c>
      <c r="D589" s="54">
        <v>10835</v>
      </c>
      <c r="E589" s="56">
        <v>845.8</v>
      </c>
    </row>
    <row r="590" spans="1:5" x14ac:dyDescent="0.25">
      <c r="A590" s="54" t="s">
        <v>115</v>
      </c>
      <c r="B590" s="54" t="s">
        <v>125</v>
      </c>
      <c r="C590" s="55">
        <v>38373</v>
      </c>
      <c r="D590" s="54">
        <v>10836</v>
      </c>
      <c r="E590" s="56">
        <v>4705.5</v>
      </c>
    </row>
    <row r="591" spans="1:5" x14ac:dyDescent="0.25">
      <c r="A591" s="54" t="s">
        <v>115</v>
      </c>
      <c r="B591" s="54" t="s">
        <v>121</v>
      </c>
      <c r="C591" s="55">
        <v>38375</v>
      </c>
      <c r="D591" s="54">
        <v>10837</v>
      </c>
      <c r="E591" s="56">
        <v>1064.5</v>
      </c>
    </row>
    <row r="592" spans="1:5" x14ac:dyDescent="0.25">
      <c r="A592" s="54" t="s">
        <v>118</v>
      </c>
      <c r="B592" s="54" t="s">
        <v>120</v>
      </c>
      <c r="C592" s="55">
        <v>38375</v>
      </c>
      <c r="D592" s="54">
        <v>10838</v>
      </c>
      <c r="E592" s="56">
        <v>1938.38</v>
      </c>
    </row>
    <row r="593" spans="1:5" x14ac:dyDescent="0.25">
      <c r="A593" s="54" t="s">
        <v>118</v>
      </c>
      <c r="B593" s="54" t="s">
        <v>120</v>
      </c>
      <c r="C593" s="55">
        <v>38374</v>
      </c>
      <c r="D593" s="54">
        <v>10839</v>
      </c>
      <c r="E593" s="56">
        <v>827.55</v>
      </c>
    </row>
    <row r="594" spans="1:5" x14ac:dyDescent="0.25">
      <c r="A594" s="54" t="s">
        <v>118</v>
      </c>
      <c r="B594" s="54" t="s">
        <v>119</v>
      </c>
      <c r="C594" s="55">
        <v>38399</v>
      </c>
      <c r="D594" s="54">
        <v>10840</v>
      </c>
      <c r="E594" s="56">
        <v>211.2</v>
      </c>
    </row>
    <row r="595" spans="1:5" x14ac:dyDescent="0.25">
      <c r="A595" s="54" t="s">
        <v>115</v>
      </c>
      <c r="B595" s="54" t="s">
        <v>116</v>
      </c>
      <c r="C595" s="55">
        <v>38381</v>
      </c>
      <c r="D595" s="54">
        <v>10841</v>
      </c>
      <c r="E595" s="56">
        <v>4581</v>
      </c>
    </row>
    <row r="596" spans="1:5" x14ac:dyDescent="0.25">
      <c r="A596" s="54" t="s">
        <v>118</v>
      </c>
      <c r="B596" s="54" t="s">
        <v>122</v>
      </c>
      <c r="C596" s="55">
        <v>38381</v>
      </c>
      <c r="D596" s="54">
        <v>10842</v>
      </c>
      <c r="E596" s="56">
        <v>975</v>
      </c>
    </row>
    <row r="597" spans="1:5" x14ac:dyDescent="0.25">
      <c r="A597" s="54" t="s">
        <v>118</v>
      </c>
      <c r="B597" s="54" t="s">
        <v>119</v>
      </c>
      <c r="C597" s="55">
        <v>38378</v>
      </c>
      <c r="D597" s="54">
        <v>10843</v>
      </c>
      <c r="E597" s="56">
        <v>159</v>
      </c>
    </row>
    <row r="598" spans="1:5" x14ac:dyDescent="0.25">
      <c r="A598" s="54" t="s">
        <v>118</v>
      </c>
      <c r="B598" s="54" t="s">
        <v>123</v>
      </c>
      <c r="C598" s="55">
        <v>38378</v>
      </c>
      <c r="D598" s="54">
        <v>10844</v>
      </c>
      <c r="E598" s="56">
        <v>735</v>
      </c>
    </row>
    <row r="599" spans="1:5" x14ac:dyDescent="0.25">
      <c r="A599" s="54" t="s">
        <v>118</v>
      </c>
      <c r="B599" s="54" t="s">
        <v>123</v>
      </c>
      <c r="C599" s="55">
        <v>38382</v>
      </c>
      <c r="D599" s="54">
        <v>10845</v>
      </c>
      <c r="E599" s="56">
        <v>3812.7</v>
      </c>
    </row>
    <row r="600" spans="1:5" x14ac:dyDescent="0.25">
      <c r="A600" s="54" t="s">
        <v>118</v>
      </c>
      <c r="B600" s="54" t="s">
        <v>124</v>
      </c>
      <c r="C600" s="55">
        <v>38375</v>
      </c>
      <c r="D600" s="54">
        <v>10846</v>
      </c>
      <c r="E600" s="56">
        <v>1112</v>
      </c>
    </row>
    <row r="601" spans="1:5" x14ac:dyDescent="0.25">
      <c r="A601" s="54" t="s">
        <v>118</v>
      </c>
      <c r="B601" s="54" t="s">
        <v>119</v>
      </c>
      <c r="C601" s="55">
        <v>38393</v>
      </c>
      <c r="D601" s="54">
        <v>10847</v>
      </c>
      <c r="E601" s="56">
        <v>4931.92</v>
      </c>
    </row>
    <row r="602" spans="1:5" x14ac:dyDescent="0.25">
      <c r="A602" s="54" t="s">
        <v>115</v>
      </c>
      <c r="B602" s="54" t="s">
        <v>125</v>
      </c>
      <c r="C602" s="55">
        <v>38381</v>
      </c>
      <c r="D602" s="54">
        <v>10848</v>
      </c>
      <c r="E602" s="56">
        <v>931.5</v>
      </c>
    </row>
    <row r="603" spans="1:5" x14ac:dyDescent="0.25">
      <c r="A603" s="54" t="s">
        <v>115</v>
      </c>
      <c r="B603" s="54" t="s">
        <v>121</v>
      </c>
      <c r="C603" s="55">
        <v>38382</v>
      </c>
      <c r="D603" s="54">
        <v>10849</v>
      </c>
      <c r="E603" s="56">
        <v>967.82</v>
      </c>
    </row>
    <row r="604" spans="1:5" x14ac:dyDescent="0.25">
      <c r="A604" s="54" t="s">
        <v>118</v>
      </c>
      <c r="B604" s="54" t="s">
        <v>122</v>
      </c>
      <c r="C604" s="55">
        <v>38382</v>
      </c>
      <c r="D604" s="54">
        <v>10850</v>
      </c>
      <c r="E604" s="56">
        <v>629</v>
      </c>
    </row>
    <row r="605" spans="1:5" x14ac:dyDescent="0.25">
      <c r="A605" s="54" t="s">
        <v>115</v>
      </c>
      <c r="B605" s="54" t="s">
        <v>116</v>
      </c>
      <c r="C605" s="55">
        <v>38385</v>
      </c>
      <c r="D605" s="54">
        <v>10851</v>
      </c>
      <c r="E605" s="56">
        <v>2603</v>
      </c>
    </row>
    <row r="606" spans="1:5" x14ac:dyDescent="0.25">
      <c r="A606" s="54" t="s">
        <v>118</v>
      </c>
      <c r="B606" s="54" t="s">
        <v>123</v>
      </c>
      <c r="C606" s="55">
        <v>38382</v>
      </c>
      <c r="D606" s="54">
        <v>10852</v>
      </c>
      <c r="E606" s="56">
        <v>2984</v>
      </c>
    </row>
    <row r="607" spans="1:5" x14ac:dyDescent="0.25">
      <c r="A607" s="54" t="s">
        <v>115</v>
      </c>
      <c r="B607" s="54" t="s">
        <v>121</v>
      </c>
      <c r="C607" s="55">
        <v>38386</v>
      </c>
      <c r="D607" s="54">
        <v>10853</v>
      </c>
      <c r="E607" s="56">
        <v>625</v>
      </c>
    </row>
    <row r="608" spans="1:5" x14ac:dyDescent="0.25">
      <c r="A608" s="54" t="s">
        <v>118</v>
      </c>
      <c r="B608" s="54" t="s">
        <v>120</v>
      </c>
      <c r="C608" s="55">
        <v>38388</v>
      </c>
      <c r="D608" s="54">
        <v>10854</v>
      </c>
      <c r="E608" s="56">
        <v>2966.5</v>
      </c>
    </row>
    <row r="609" spans="1:5" x14ac:dyDescent="0.25">
      <c r="A609" s="54" t="s">
        <v>118</v>
      </c>
      <c r="B609" s="54" t="s">
        <v>120</v>
      </c>
      <c r="C609" s="55">
        <v>38387</v>
      </c>
      <c r="D609" s="54">
        <v>10855</v>
      </c>
      <c r="E609" s="56">
        <v>2227.89</v>
      </c>
    </row>
    <row r="610" spans="1:5" x14ac:dyDescent="0.25">
      <c r="A610" s="54" t="s">
        <v>118</v>
      </c>
      <c r="B610" s="54" t="s">
        <v>120</v>
      </c>
      <c r="C610" s="55">
        <v>38393</v>
      </c>
      <c r="D610" s="54">
        <v>10856</v>
      </c>
      <c r="E610" s="56">
        <v>660</v>
      </c>
    </row>
    <row r="611" spans="1:5" x14ac:dyDescent="0.25">
      <c r="A611" s="54" t="s">
        <v>118</v>
      </c>
      <c r="B611" s="54" t="s">
        <v>123</v>
      </c>
      <c r="C611" s="55">
        <v>38389</v>
      </c>
      <c r="D611" s="54">
        <v>10857</v>
      </c>
      <c r="E611" s="56">
        <v>2048.2199999999998</v>
      </c>
    </row>
    <row r="612" spans="1:5" x14ac:dyDescent="0.25">
      <c r="A612" s="54" t="s">
        <v>118</v>
      </c>
      <c r="B612" s="54" t="s">
        <v>124</v>
      </c>
      <c r="C612" s="55">
        <v>38386</v>
      </c>
      <c r="D612" s="54">
        <v>10858</v>
      </c>
      <c r="E612" s="56">
        <v>649</v>
      </c>
    </row>
    <row r="613" spans="1:5" x14ac:dyDescent="0.25">
      <c r="A613" s="54" t="s">
        <v>118</v>
      </c>
      <c r="B613" s="54" t="s">
        <v>122</v>
      </c>
      <c r="C613" s="55">
        <v>38385</v>
      </c>
      <c r="D613" s="54">
        <v>10859</v>
      </c>
      <c r="E613" s="56">
        <v>1078.69</v>
      </c>
    </row>
    <row r="614" spans="1:5" x14ac:dyDescent="0.25">
      <c r="A614" s="54" t="s">
        <v>118</v>
      </c>
      <c r="B614" s="54" t="s">
        <v>120</v>
      </c>
      <c r="C614" s="55">
        <v>38387</v>
      </c>
      <c r="D614" s="54">
        <v>10860</v>
      </c>
      <c r="E614" s="56">
        <v>519</v>
      </c>
    </row>
    <row r="615" spans="1:5" x14ac:dyDescent="0.25">
      <c r="A615" s="54" t="s">
        <v>118</v>
      </c>
      <c r="B615" s="54" t="s">
        <v>119</v>
      </c>
      <c r="C615" s="55">
        <v>38400</v>
      </c>
      <c r="D615" s="54">
        <v>10861</v>
      </c>
      <c r="E615" s="56">
        <v>3523.4</v>
      </c>
    </row>
    <row r="616" spans="1:5" x14ac:dyDescent="0.25">
      <c r="A616" s="54" t="s">
        <v>118</v>
      </c>
      <c r="B616" s="54" t="s">
        <v>123</v>
      </c>
      <c r="C616" s="55">
        <v>38385</v>
      </c>
      <c r="D616" s="54">
        <v>10862</v>
      </c>
      <c r="E616" s="56">
        <v>581</v>
      </c>
    </row>
    <row r="617" spans="1:5" x14ac:dyDescent="0.25">
      <c r="A617" s="54" t="s">
        <v>118</v>
      </c>
      <c r="B617" s="54" t="s">
        <v>119</v>
      </c>
      <c r="C617" s="55">
        <v>38400</v>
      </c>
      <c r="D617" s="54">
        <v>10863</v>
      </c>
      <c r="E617" s="56">
        <v>441.15</v>
      </c>
    </row>
    <row r="618" spans="1:5" x14ac:dyDescent="0.25">
      <c r="A618" s="54" t="s">
        <v>118</v>
      </c>
      <c r="B618" s="54" t="s">
        <v>119</v>
      </c>
      <c r="C618" s="55">
        <v>38392</v>
      </c>
      <c r="D618" s="54">
        <v>10864</v>
      </c>
      <c r="E618" s="56">
        <v>282</v>
      </c>
    </row>
    <row r="619" spans="1:5" x14ac:dyDescent="0.25">
      <c r="A619" s="54" t="s">
        <v>118</v>
      </c>
      <c r="B619" s="54" t="s">
        <v>124</v>
      </c>
      <c r="C619" s="55">
        <v>38395</v>
      </c>
      <c r="D619" s="54">
        <v>10865</v>
      </c>
      <c r="E619" s="56">
        <v>16387.5</v>
      </c>
    </row>
    <row r="620" spans="1:5" x14ac:dyDescent="0.25">
      <c r="A620" s="54" t="s">
        <v>115</v>
      </c>
      <c r="B620" s="54" t="s">
        <v>116</v>
      </c>
      <c r="C620" s="55">
        <v>38395</v>
      </c>
      <c r="D620" s="54">
        <v>10866</v>
      </c>
      <c r="E620" s="56">
        <v>1096.2</v>
      </c>
    </row>
    <row r="621" spans="1:5" x14ac:dyDescent="0.25">
      <c r="A621" s="54" t="s">
        <v>115</v>
      </c>
      <c r="B621" s="54" t="s">
        <v>117</v>
      </c>
      <c r="C621" s="55">
        <v>38394</v>
      </c>
      <c r="D621" s="54">
        <v>10867</v>
      </c>
      <c r="E621" s="56">
        <v>98.4</v>
      </c>
    </row>
    <row r="622" spans="1:5" x14ac:dyDescent="0.25">
      <c r="A622" s="54" t="s">
        <v>115</v>
      </c>
      <c r="B622" s="54" t="s">
        <v>125</v>
      </c>
      <c r="C622" s="55">
        <v>38406</v>
      </c>
      <c r="D622" s="54">
        <v>10868</v>
      </c>
      <c r="E622" s="56">
        <v>1920.6</v>
      </c>
    </row>
    <row r="623" spans="1:5" x14ac:dyDescent="0.25">
      <c r="A623" s="54" t="s">
        <v>115</v>
      </c>
      <c r="B623" s="54" t="s">
        <v>116</v>
      </c>
      <c r="C623" s="55">
        <v>38392</v>
      </c>
      <c r="D623" s="54">
        <v>10869</v>
      </c>
      <c r="E623" s="56">
        <v>1630</v>
      </c>
    </row>
    <row r="624" spans="1:5" x14ac:dyDescent="0.25">
      <c r="A624" s="54" t="s">
        <v>115</v>
      </c>
      <c r="B624" s="54" t="s">
        <v>116</v>
      </c>
      <c r="C624" s="55">
        <v>38396</v>
      </c>
      <c r="D624" s="54">
        <v>10870</v>
      </c>
      <c r="E624" s="56">
        <v>160</v>
      </c>
    </row>
    <row r="625" spans="1:5" x14ac:dyDescent="0.25">
      <c r="A625" s="54" t="s">
        <v>115</v>
      </c>
      <c r="B625" s="54" t="s">
        <v>121</v>
      </c>
      <c r="C625" s="55">
        <v>38393</v>
      </c>
      <c r="D625" s="54">
        <v>10871</v>
      </c>
      <c r="E625" s="56">
        <v>1979.23</v>
      </c>
    </row>
    <row r="626" spans="1:5" x14ac:dyDescent="0.25">
      <c r="A626" s="54" t="s">
        <v>115</v>
      </c>
      <c r="B626" s="54" t="s">
        <v>116</v>
      </c>
      <c r="C626" s="55">
        <v>38392</v>
      </c>
      <c r="D626" s="54">
        <v>10872</v>
      </c>
      <c r="E626" s="56">
        <v>2058.46</v>
      </c>
    </row>
    <row r="627" spans="1:5" x14ac:dyDescent="0.25">
      <c r="A627" s="54" t="s">
        <v>118</v>
      </c>
      <c r="B627" s="54" t="s">
        <v>119</v>
      </c>
      <c r="C627" s="55">
        <v>38392</v>
      </c>
      <c r="D627" s="54">
        <v>10873</v>
      </c>
      <c r="E627" s="56">
        <v>336.8</v>
      </c>
    </row>
    <row r="628" spans="1:5" x14ac:dyDescent="0.25">
      <c r="A628" s="54" t="s">
        <v>115</v>
      </c>
      <c r="B628" s="54" t="s">
        <v>116</v>
      </c>
      <c r="C628" s="55">
        <v>38394</v>
      </c>
      <c r="D628" s="54">
        <v>10874</v>
      </c>
      <c r="E628" s="56">
        <v>310</v>
      </c>
    </row>
    <row r="629" spans="1:5" x14ac:dyDescent="0.25">
      <c r="A629" s="54" t="s">
        <v>118</v>
      </c>
      <c r="B629" s="54" t="s">
        <v>119</v>
      </c>
      <c r="C629" s="55">
        <v>38414</v>
      </c>
      <c r="D629" s="54">
        <v>10875</v>
      </c>
      <c r="E629" s="56">
        <v>709.55</v>
      </c>
    </row>
    <row r="630" spans="1:5" x14ac:dyDescent="0.25">
      <c r="A630" s="54" t="s">
        <v>115</v>
      </c>
      <c r="B630" s="54" t="s">
        <v>125</v>
      </c>
      <c r="C630" s="55">
        <v>38395</v>
      </c>
      <c r="D630" s="54">
        <v>10876</v>
      </c>
      <c r="E630" s="56">
        <v>917</v>
      </c>
    </row>
    <row r="631" spans="1:5" x14ac:dyDescent="0.25">
      <c r="A631" s="54" t="s">
        <v>118</v>
      </c>
      <c r="B631" s="54" t="s">
        <v>122</v>
      </c>
      <c r="C631" s="55">
        <v>38402</v>
      </c>
      <c r="D631" s="54">
        <v>10877</v>
      </c>
      <c r="E631" s="56">
        <v>1955.13</v>
      </c>
    </row>
    <row r="632" spans="1:5" x14ac:dyDescent="0.25">
      <c r="A632" s="54" t="s">
        <v>118</v>
      </c>
      <c r="B632" s="54" t="s">
        <v>119</v>
      </c>
      <c r="C632" s="55">
        <v>38395</v>
      </c>
      <c r="D632" s="54">
        <v>10878</v>
      </c>
      <c r="E632" s="56">
        <v>1539</v>
      </c>
    </row>
    <row r="633" spans="1:5" x14ac:dyDescent="0.25">
      <c r="A633" s="54" t="s">
        <v>118</v>
      </c>
      <c r="B633" s="54" t="s">
        <v>120</v>
      </c>
      <c r="C633" s="55">
        <v>38395</v>
      </c>
      <c r="D633" s="54">
        <v>10879</v>
      </c>
      <c r="E633" s="56">
        <v>611.29999999999995</v>
      </c>
    </row>
    <row r="634" spans="1:5" x14ac:dyDescent="0.25">
      <c r="A634" s="54" t="s">
        <v>115</v>
      </c>
      <c r="B634" s="54" t="s">
        <v>125</v>
      </c>
      <c r="C634" s="55">
        <v>38401</v>
      </c>
      <c r="D634" s="54">
        <v>10880</v>
      </c>
      <c r="E634" s="56">
        <v>1500</v>
      </c>
    </row>
    <row r="635" spans="1:5" x14ac:dyDescent="0.25">
      <c r="A635" s="54" t="s">
        <v>118</v>
      </c>
      <c r="B635" s="54" t="s">
        <v>119</v>
      </c>
      <c r="C635" s="55">
        <v>38401</v>
      </c>
      <c r="D635" s="54">
        <v>10881</v>
      </c>
      <c r="E635" s="56">
        <v>150</v>
      </c>
    </row>
    <row r="636" spans="1:5" x14ac:dyDescent="0.25">
      <c r="A636" s="54" t="s">
        <v>118</v>
      </c>
      <c r="B636" s="54" t="s">
        <v>119</v>
      </c>
      <c r="C636" s="55">
        <v>38403</v>
      </c>
      <c r="D636" s="54">
        <v>10882</v>
      </c>
      <c r="E636" s="56">
        <v>892.64</v>
      </c>
    </row>
    <row r="637" spans="1:5" x14ac:dyDescent="0.25">
      <c r="A637" s="54" t="s">
        <v>118</v>
      </c>
      <c r="B637" s="54" t="s">
        <v>123</v>
      </c>
      <c r="C637" s="55">
        <v>38403</v>
      </c>
      <c r="D637" s="54">
        <v>10883</v>
      </c>
      <c r="E637" s="56">
        <v>36</v>
      </c>
    </row>
    <row r="638" spans="1:5" x14ac:dyDescent="0.25">
      <c r="A638" s="54" t="s">
        <v>118</v>
      </c>
      <c r="B638" s="54" t="s">
        <v>119</v>
      </c>
      <c r="C638" s="55">
        <v>38396</v>
      </c>
      <c r="D638" s="54">
        <v>10884</v>
      </c>
      <c r="E638" s="56">
        <v>1378.07</v>
      </c>
    </row>
    <row r="639" spans="1:5" x14ac:dyDescent="0.25">
      <c r="A639" s="54" t="s">
        <v>115</v>
      </c>
      <c r="B639" s="54" t="s">
        <v>117</v>
      </c>
      <c r="C639" s="55">
        <v>38401</v>
      </c>
      <c r="D639" s="54">
        <v>10885</v>
      </c>
      <c r="E639" s="56">
        <v>1209</v>
      </c>
    </row>
    <row r="640" spans="1:5" x14ac:dyDescent="0.25">
      <c r="A640" s="54" t="s">
        <v>118</v>
      </c>
      <c r="B640" s="54" t="s">
        <v>122</v>
      </c>
      <c r="C640" s="55">
        <v>38413</v>
      </c>
      <c r="D640" s="54">
        <v>10886</v>
      </c>
      <c r="E640" s="56">
        <v>3127.5</v>
      </c>
    </row>
    <row r="641" spans="1:5" x14ac:dyDescent="0.25">
      <c r="A641" s="54" t="s">
        <v>118</v>
      </c>
      <c r="B641" s="54" t="s">
        <v>123</v>
      </c>
      <c r="C641" s="55">
        <v>38399</v>
      </c>
      <c r="D641" s="54">
        <v>10887</v>
      </c>
      <c r="E641" s="56">
        <v>70</v>
      </c>
    </row>
    <row r="642" spans="1:5" x14ac:dyDescent="0.25">
      <c r="A642" s="54" t="s">
        <v>118</v>
      </c>
      <c r="B642" s="54" t="s">
        <v>122</v>
      </c>
      <c r="C642" s="55">
        <v>38406</v>
      </c>
      <c r="D642" s="54">
        <v>10888</v>
      </c>
      <c r="E642" s="56">
        <v>605</v>
      </c>
    </row>
    <row r="643" spans="1:5" x14ac:dyDescent="0.25">
      <c r="A643" s="54" t="s">
        <v>115</v>
      </c>
      <c r="B643" s="54" t="s">
        <v>121</v>
      </c>
      <c r="C643" s="55">
        <v>38406</v>
      </c>
      <c r="D643" s="54">
        <v>10889</v>
      </c>
      <c r="E643" s="56">
        <v>11380</v>
      </c>
    </row>
    <row r="644" spans="1:5" x14ac:dyDescent="0.25">
      <c r="A644" s="54" t="s">
        <v>115</v>
      </c>
      <c r="B644" s="54" t="s">
        <v>125</v>
      </c>
      <c r="C644" s="55">
        <v>38401</v>
      </c>
      <c r="D644" s="54">
        <v>10890</v>
      </c>
      <c r="E644" s="56">
        <v>860.1</v>
      </c>
    </row>
    <row r="645" spans="1:5" x14ac:dyDescent="0.25">
      <c r="A645" s="54" t="s">
        <v>115</v>
      </c>
      <c r="B645" s="54" t="s">
        <v>125</v>
      </c>
      <c r="C645" s="55">
        <v>38402</v>
      </c>
      <c r="D645" s="54">
        <v>10891</v>
      </c>
      <c r="E645" s="56">
        <v>368.93</v>
      </c>
    </row>
    <row r="646" spans="1:5" x14ac:dyDescent="0.25">
      <c r="A646" s="54" t="s">
        <v>118</v>
      </c>
      <c r="B646" s="54" t="s">
        <v>119</v>
      </c>
      <c r="C646" s="55">
        <v>38402</v>
      </c>
      <c r="D646" s="54">
        <v>10892</v>
      </c>
      <c r="E646" s="56">
        <v>2090</v>
      </c>
    </row>
    <row r="647" spans="1:5" x14ac:dyDescent="0.25">
      <c r="A647" s="54" t="s">
        <v>115</v>
      </c>
      <c r="B647" s="54" t="s">
        <v>121</v>
      </c>
      <c r="C647" s="55">
        <v>38403</v>
      </c>
      <c r="D647" s="54">
        <v>10893</v>
      </c>
      <c r="E647" s="56">
        <v>5502.11</v>
      </c>
    </row>
    <row r="648" spans="1:5" x14ac:dyDescent="0.25">
      <c r="A648" s="54" t="s">
        <v>118</v>
      </c>
      <c r="B648" s="54" t="s">
        <v>122</v>
      </c>
      <c r="C648" s="55">
        <v>38403</v>
      </c>
      <c r="D648" s="54">
        <v>10894</v>
      </c>
      <c r="E648" s="56">
        <v>2753.1</v>
      </c>
    </row>
    <row r="649" spans="1:5" x14ac:dyDescent="0.25">
      <c r="A649" s="54" t="s">
        <v>118</v>
      </c>
      <c r="B649" s="54" t="s">
        <v>120</v>
      </c>
      <c r="C649" s="55">
        <v>38406</v>
      </c>
      <c r="D649" s="54">
        <v>10895</v>
      </c>
      <c r="E649" s="56">
        <v>6379.4</v>
      </c>
    </row>
    <row r="650" spans="1:5" x14ac:dyDescent="0.25">
      <c r="A650" s="54" t="s">
        <v>115</v>
      </c>
      <c r="B650" s="54" t="s">
        <v>125</v>
      </c>
      <c r="C650" s="55">
        <v>38410</v>
      </c>
      <c r="D650" s="54">
        <v>10896</v>
      </c>
      <c r="E650" s="56">
        <v>750.5</v>
      </c>
    </row>
    <row r="651" spans="1:5" x14ac:dyDescent="0.25">
      <c r="A651" s="54" t="s">
        <v>118</v>
      </c>
      <c r="B651" s="54" t="s">
        <v>120</v>
      </c>
      <c r="C651" s="55">
        <v>38408</v>
      </c>
      <c r="D651" s="54">
        <v>10897</v>
      </c>
      <c r="E651" s="56">
        <v>10835.24</v>
      </c>
    </row>
    <row r="652" spans="1:5" x14ac:dyDescent="0.25">
      <c r="A652" s="54" t="s">
        <v>118</v>
      </c>
      <c r="B652" s="54" t="s">
        <v>119</v>
      </c>
      <c r="C652" s="55">
        <v>38417</v>
      </c>
      <c r="D652" s="54">
        <v>10898</v>
      </c>
      <c r="E652" s="56">
        <v>30</v>
      </c>
    </row>
    <row r="653" spans="1:5" x14ac:dyDescent="0.25">
      <c r="A653" s="54" t="s">
        <v>115</v>
      </c>
      <c r="B653" s="54" t="s">
        <v>116</v>
      </c>
      <c r="C653" s="55">
        <v>38409</v>
      </c>
      <c r="D653" s="54">
        <v>10899</v>
      </c>
      <c r="E653" s="56">
        <v>122.4</v>
      </c>
    </row>
    <row r="654" spans="1:5" x14ac:dyDescent="0.25">
      <c r="A654" s="54" t="s">
        <v>118</v>
      </c>
      <c r="B654" s="54" t="s">
        <v>122</v>
      </c>
      <c r="C654" s="55">
        <v>38415</v>
      </c>
      <c r="D654" s="54">
        <v>10900</v>
      </c>
      <c r="E654" s="56">
        <v>33.75</v>
      </c>
    </row>
    <row r="655" spans="1:5" x14ac:dyDescent="0.25">
      <c r="A655" s="54" t="s">
        <v>118</v>
      </c>
      <c r="B655" s="54" t="s">
        <v>119</v>
      </c>
      <c r="C655" s="55">
        <v>38409</v>
      </c>
      <c r="D655" s="54">
        <v>10901</v>
      </c>
      <c r="E655" s="56">
        <v>934.5</v>
      </c>
    </row>
    <row r="656" spans="1:5" x14ac:dyDescent="0.25">
      <c r="A656" s="54" t="s">
        <v>118</v>
      </c>
      <c r="B656" s="54" t="s">
        <v>122</v>
      </c>
      <c r="C656" s="55">
        <v>38414</v>
      </c>
      <c r="D656" s="54">
        <v>10902</v>
      </c>
      <c r="E656" s="56">
        <v>863.43</v>
      </c>
    </row>
    <row r="657" spans="1:5" x14ac:dyDescent="0.25">
      <c r="A657" s="54" t="s">
        <v>118</v>
      </c>
      <c r="B657" s="54" t="s">
        <v>120</v>
      </c>
      <c r="C657" s="55">
        <v>38415</v>
      </c>
      <c r="D657" s="54">
        <v>10903</v>
      </c>
      <c r="E657" s="56">
        <v>932.05</v>
      </c>
    </row>
    <row r="658" spans="1:5" x14ac:dyDescent="0.25">
      <c r="A658" s="54" t="s">
        <v>118</v>
      </c>
      <c r="B658" s="54" t="s">
        <v>120</v>
      </c>
      <c r="C658" s="55">
        <v>38410</v>
      </c>
      <c r="D658" s="54">
        <v>10904</v>
      </c>
      <c r="E658" s="56">
        <v>1924.25</v>
      </c>
    </row>
    <row r="659" spans="1:5" x14ac:dyDescent="0.25">
      <c r="A659" s="54" t="s">
        <v>115</v>
      </c>
      <c r="B659" s="54" t="s">
        <v>121</v>
      </c>
      <c r="C659" s="55">
        <v>38417</v>
      </c>
      <c r="D659" s="54">
        <v>10905</v>
      </c>
      <c r="E659" s="56">
        <v>342</v>
      </c>
    </row>
    <row r="660" spans="1:5" x14ac:dyDescent="0.25">
      <c r="A660" s="54" t="s">
        <v>118</v>
      </c>
      <c r="B660" s="54" t="s">
        <v>119</v>
      </c>
      <c r="C660" s="55">
        <v>38414</v>
      </c>
      <c r="D660" s="54">
        <v>10906</v>
      </c>
      <c r="E660" s="56">
        <v>427.5</v>
      </c>
    </row>
    <row r="661" spans="1:5" x14ac:dyDescent="0.25">
      <c r="A661" s="54" t="s">
        <v>115</v>
      </c>
      <c r="B661" s="54" t="s">
        <v>117</v>
      </c>
      <c r="C661" s="55">
        <v>38410</v>
      </c>
      <c r="D661" s="54">
        <v>10907</v>
      </c>
      <c r="E661" s="56">
        <v>108.5</v>
      </c>
    </row>
    <row r="662" spans="1:5" x14ac:dyDescent="0.25">
      <c r="A662" s="54" t="s">
        <v>118</v>
      </c>
      <c r="B662" s="54" t="s">
        <v>119</v>
      </c>
      <c r="C662" s="55">
        <v>38417</v>
      </c>
      <c r="D662" s="54">
        <v>10908</v>
      </c>
      <c r="E662" s="56">
        <v>663.1</v>
      </c>
    </row>
    <row r="663" spans="1:5" x14ac:dyDescent="0.25">
      <c r="A663" s="54" t="s">
        <v>118</v>
      </c>
      <c r="B663" s="54" t="s">
        <v>122</v>
      </c>
      <c r="C663" s="55">
        <v>38421</v>
      </c>
      <c r="D663" s="54">
        <v>10909</v>
      </c>
      <c r="E663" s="56">
        <v>670</v>
      </c>
    </row>
    <row r="664" spans="1:5" x14ac:dyDescent="0.25">
      <c r="A664" s="54" t="s">
        <v>118</v>
      </c>
      <c r="B664" s="54" t="s">
        <v>122</v>
      </c>
      <c r="C664" s="55">
        <v>38415</v>
      </c>
      <c r="D664" s="54">
        <v>10910</v>
      </c>
      <c r="E664" s="56">
        <v>452.9</v>
      </c>
    </row>
    <row r="665" spans="1:5" x14ac:dyDescent="0.25">
      <c r="A665" s="54" t="s">
        <v>118</v>
      </c>
      <c r="B665" s="54" t="s">
        <v>120</v>
      </c>
      <c r="C665" s="55">
        <v>38416</v>
      </c>
      <c r="D665" s="54">
        <v>10911</v>
      </c>
      <c r="E665" s="56">
        <v>858</v>
      </c>
    </row>
    <row r="666" spans="1:5" x14ac:dyDescent="0.25">
      <c r="A666" s="54" t="s">
        <v>118</v>
      </c>
      <c r="B666" s="54" t="s">
        <v>124</v>
      </c>
      <c r="C666" s="55">
        <v>38429</v>
      </c>
      <c r="D666" s="54">
        <v>10912</v>
      </c>
      <c r="E666" s="56">
        <v>6200.55</v>
      </c>
    </row>
    <row r="667" spans="1:5" x14ac:dyDescent="0.25">
      <c r="A667" s="54" t="s">
        <v>118</v>
      </c>
      <c r="B667" s="54" t="s">
        <v>119</v>
      </c>
      <c r="C667" s="55">
        <v>38415</v>
      </c>
      <c r="D667" s="54">
        <v>10913</v>
      </c>
      <c r="E667" s="56">
        <v>768.75</v>
      </c>
    </row>
    <row r="668" spans="1:5" x14ac:dyDescent="0.25">
      <c r="A668" s="54" t="s">
        <v>115</v>
      </c>
      <c r="B668" s="54" t="s">
        <v>117</v>
      </c>
      <c r="C668" s="55">
        <v>38413</v>
      </c>
      <c r="D668" s="54">
        <v>10914</v>
      </c>
      <c r="E668" s="56">
        <v>537.5</v>
      </c>
    </row>
    <row r="669" spans="1:5" x14ac:dyDescent="0.25">
      <c r="A669" s="54" t="s">
        <v>118</v>
      </c>
      <c r="B669" s="54" t="s">
        <v>124</v>
      </c>
      <c r="C669" s="55">
        <v>38413</v>
      </c>
      <c r="D669" s="54">
        <v>10915</v>
      </c>
      <c r="E669" s="56">
        <v>539.5</v>
      </c>
    </row>
    <row r="670" spans="1:5" x14ac:dyDescent="0.25">
      <c r="A670" s="54" t="s">
        <v>118</v>
      </c>
      <c r="B670" s="54" t="s">
        <v>122</v>
      </c>
      <c r="C670" s="55">
        <v>38420</v>
      </c>
      <c r="D670" s="54">
        <v>10916</v>
      </c>
      <c r="E670" s="56">
        <v>686.7</v>
      </c>
    </row>
    <row r="671" spans="1:5" x14ac:dyDescent="0.25">
      <c r="A671" s="54" t="s">
        <v>118</v>
      </c>
      <c r="B671" s="54" t="s">
        <v>119</v>
      </c>
      <c r="C671" s="55">
        <v>38422</v>
      </c>
      <c r="D671" s="54">
        <v>10917</v>
      </c>
      <c r="E671" s="56">
        <v>365.89</v>
      </c>
    </row>
    <row r="672" spans="1:5" x14ac:dyDescent="0.25">
      <c r="A672" s="54" t="s">
        <v>118</v>
      </c>
      <c r="B672" s="54" t="s">
        <v>120</v>
      </c>
      <c r="C672" s="55">
        <v>38422</v>
      </c>
      <c r="D672" s="54">
        <v>10918</v>
      </c>
      <c r="E672" s="56">
        <v>1447.5</v>
      </c>
    </row>
    <row r="673" spans="1:5" x14ac:dyDescent="0.25">
      <c r="A673" s="54" t="s">
        <v>118</v>
      </c>
      <c r="B673" s="54" t="s">
        <v>124</v>
      </c>
      <c r="C673" s="55">
        <v>38415</v>
      </c>
      <c r="D673" s="54">
        <v>10919</v>
      </c>
      <c r="E673" s="56">
        <v>1122.8</v>
      </c>
    </row>
    <row r="674" spans="1:5" x14ac:dyDescent="0.25">
      <c r="A674" s="54" t="s">
        <v>118</v>
      </c>
      <c r="B674" s="54" t="s">
        <v>119</v>
      </c>
      <c r="C674" s="55">
        <v>38420</v>
      </c>
      <c r="D674" s="54">
        <v>10920</v>
      </c>
      <c r="E674" s="56">
        <v>390</v>
      </c>
    </row>
    <row r="675" spans="1:5" x14ac:dyDescent="0.25">
      <c r="A675" s="54" t="s">
        <v>118</v>
      </c>
      <c r="B675" s="54" t="s">
        <v>122</v>
      </c>
      <c r="C675" s="55">
        <v>38420</v>
      </c>
      <c r="D675" s="54">
        <v>10921</v>
      </c>
      <c r="E675" s="56">
        <v>1936</v>
      </c>
    </row>
    <row r="676" spans="1:5" x14ac:dyDescent="0.25">
      <c r="A676" s="54" t="s">
        <v>115</v>
      </c>
      <c r="B676" s="54" t="s">
        <v>116</v>
      </c>
      <c r="C676" s="55">
        <v>38416</v>
      </c>
      <c r="D676" s="54">
        <v>10922</v>
      </c>
      <c r="E676" s="56">
        <v>742.5</v>
      </c>
    </row>
    <row r="677" spans="1:5" x14ac:dyDescent="0.25">
      <c r="A677" s="54" t="s">
        <v>115</v>
      </c>
      <c r="B677" s="54" t="s">
        <v>125</v>
      </c>
      <c r="C677" s="55">
        <v>38424</v>
      </c>
      <c r="D677" s="54">
        <v>10923</v>
      </c>
      <c r="E677" s="56">
        <v>748.8</v>
      </c>
    </row>
    <row r="678" spans="1:5" x14ac:dyDescent="0.25">
      <c r="A678" s="54" t="s">
        <v>118</v>
      </c>
      <c r="B678" s="54" t="s">
        <v>120</v>
      </c>
      <c r="C678" s="55">
        <v>38450</v>
      </c>
      <c r="D678" s="54">
        <v>10924</v>
      </c>
      <c r="E678" s="56">
        <v>1835.7</v>
      </c>
    </row>
    <row r="679" spans="1:5" x14ac:dyDescent="0.25">
      <c r="A679" s="54" t="s">
        <v>118</v>
      </c>
      <c r="B679" s="54" t="s">
        <v>120</v>
      </c>
      <c r="C679" s="55">
        <v>38424</v>
      </c>
      <c r="D679" s="54">
        <v>10925</v>
      </c>
      <c r="E679" s="56">
        <v>475.15</v>
      </c>
    </row>
    <row r="680" spans="1:5" x14ac:dyDescent="0.25">
      <c r="A680" s="54" t="s">
        <v>118</v>
      </c>
      <c r="B680" s="54" t="s">
        <v>119</v>
      </c>
      <c r="C680" s="55">
        <v>38422</v>
      </c>
      <c r="D680" s="54">
        <v>10926</v>
      </c>
      <c r="E680" s="56">
        <v>514.4</v>
      </c>
    </row>
    <row r="681" spans="1:5" x14ac:dyDescent="0.25">
      <c r="A681" s="54" t="s">
        <v>118</v>
      </c>
      <c r="B681" s="54" t="s">
        <v>119</v>
      </c>
      <c r="C681" s="55">
        <v>38450</v>
      </c>
      <c r="D681" s="54">
        <v>10927</v>
      </c>
      <c r="E681" s="56">
        <v>800</v>
      </c>
    </row>
    <row r="682" spans="1:5" x14ac:dyDescent="0.25">
      <c r="A682" s="54" t="s">
        <v>118</v>
      </c>
      <c r="B682" s="54" t="s">
        <v>122</v>
      </c>
      <c r="C682" s="55">
        <v>38429</v>
      </c>
      <c r="D682" s="54">
        <v>10928</v>
      </c>
      <c r="E682" s="56">
        <v>137.5</v>
      </c>
    </row>
    <row r="683" spans="1:5" x14ac:dyDescent="0.25">
      <c r="A683" s="54" t="s">
        <v>115</v>
      </c>
      <c r="B683" s="54" t="s">
        <v>117</v>
      </c>
      <c r="C683" s="55">
        <v>38423</v>
      </c>
      <c r="D683" s="54">
        <v>10929</v>
      </c>
      <c r="E683" s="56">
        <v>1174.75</v>
      </c>
    </row>
    <row r="684" spans="1:5" x14ac:dyDescent="0.25">
      <c r="A684" s="54" t="s">
        <v>118</v>
      </c>
      <c r="B684" s="54" t="s">
        <v>119</v>
      </c>
      <c r="C684" s="55">
        <v>38429</v>
      </c>
      <c r="D684" s="54">
        <v>10930</v>
      </c>
      <c r="E684" s="56">
        <v>2255.5</v>
      </c>
    </row>
    <row r="685" spans="1:5" x14ac:dyDescent="0.25">
      <c r="A685" s="54" t="s">
        <v>118</v>
      </c>
      <c r="B685" s="54" t="s">
        <v>119</v>
      </c>
      <c r="C685" s="55">
        <v>38430</v>
      </c>
      <c r="D685" s="54">
        <v>10931</v>
      </c>
      <c r="E685" s="56">
        <v>799.2</v>
      </c>
    </row>
    <row r="686" spans="1:5" x14ac:dyDescent="0.25">
      <c r="A686" s="54" t="s">
        <v>118</v>
      </c>
      <c r="B686" s="54" t="s">
        <v>123</v>
      </c>
      <c r="C686" s="55">
        <v>38435</v>
      </c>
      <c r="D686" s="54">
        <v>10932</v>
      </c>
      <c r="E686" s="56">
        <v>1788.63</v>
      </c>
    </row>
    <row r="687" spans="1:5" x14ac:dyDescent="0.25">
      <c r="A687" s="54" t="s">
        <v>115</v>
      </c>
      <c r="B687" s="54" t="s">
        <v>117</v>
      </c>
      <c r="C687" s="55">
        <v>38427</v>
      </c>
      <c r="D687" s="54">
        <v>10933</v>
      </c>
      <c r="E687" s="56">
        <v>920.6</v>
      </c>
    </row>
    <row r="688" spans="1:5" x14ac:dyDescent="0.25">
      <c r="A688" s="54" t="s">
        <v>118</v>
      </c>
      <c r="B688" s="54" t="s">
        <v>120</v>
      </c>
      <c r="C688" s="55">
        <v>38423</v>
      </c>
      <c r="D688" s="54">
        <v>10934</v>
      </c>
      <c r="E688" s="56">
        <v>500</v>
      </c>
    </row>
    <row r="689" spans="1:5" x14ac:dyDescent="0.25">
      <c r="A689" s="54" t="s">
        <v>118</v>
      </c>
      <c r="B689" s="54" t="s">
        <v>119</v>
      </c>
      <c r="C689" s="55">
        <v>38429</v>
      </c>
      <c r="D689" s="54">
        <v>10935</v>
      </c>
      <c r="E689" s="56">
        <v>619.5</v>
      </c>
    </row>
    <row r="690" spans="1:5" x14ac:dyDescent="0.25">
      <c r="A690" s="54" t="s">
        <v>118</v>
      </c>
      <c r="B690" s="54" t="s">
        <v>120</v>
      </c>
      <c r="C690" s="55">
        <v>38429</v>
      </c>
      <c r="D690" s="54">
        <v>10936</v>
      </c>
      <c r="E690" s="56">
        <v>456</v>
      </c>
    </row>
    <row r="691" spans="1:5" x14ac:dyDescent="0.25">
      <c r="A691" s="54" t="s">
        <v>115</v>
      </c>
      <c r="B691" s="54" t="s">
        <v>125</v>
      </c>
      <c r="C691" s="55">
        <v>38424</v>
      </c>
      <c r="D691" s="54">
        <v>10937</v>
      </c>
      <c r="E691" s="56">
        <v>644.79999999999995</v>
      </c>
    </row>
    <row r="692" spans="1:5" x14ac:dyDescent="0.25">
      <c r="A692" s="54" t="s">
        <v>118</v>
      </c>
      <c r="B692" s="54" t="s">
        <v>120</v>
      </c>
      <c r="C692" s="55">
        <v>38427</v>
      </c>
      <c r="D692" s="54">
        <v>10938</v>
      </c>
      <c r="E692" s="56">
        <v>2731.87</v>
      </c>
    </row>
    <row r="693" spans="1:5" x14ac:dyDescent="0.25">
      <c r="A693" s="54" t="s">
        <v>118</v>
      </c>
      <c r="B693" s="54" t="s">
        <v>124</v>
      </c>
      <c r="C693" s="55">
        <v>38424</v>
      </c>
      <c r="D693" s="54">
        <v>10939</v>
      </c>
      <c r="E693" s="56">
        <v>637.5</v>
      </c>
    </row>
    <row r="694" spans="1:5" x14ac:dyDescent="0.25">
      <c r="A694" s="54" t="s">
        <v>118</v>
      </c>
      <c r="B694" s="54" t="s">
        <v>123</v>
      </c>
      <c r="C694" s="55">
        <v>38434</v>
      </c>
      <c r="D694" s="54">
        <v>10940</v>
      </c>
      <c r="E694" s="56">
        <v>360</v>
      </c>
    </row>
    <row r="695" spans="1:5" x14ac:dyDescent="0.25">
      <c r="A695" s="54" t="s">
        <v>115</v>
      </c>
      <c r="B695" s="54" t="s">
        <v>125</v>
      </c>
      <c r="C695" s="55">
        <v>38431</v>
      </c>
      <c r="D695" s="54">
        <v>10941</v>
      </c>
      <c r="E695" s="56">
        <v>4011.75</v>
      </c>
    </row>
    <row r="696" spans="1:5" x14ac:dyDescent="0.25">
      <c r="A696" s="54" t="s">
        <v>115</v>
      </c>
      <c r="B696" s="54" t="s">
        <v>121</v>
      </c>
      <c r="C696" s="55">
        <v>38429</v>
      </c>
      <c r="D696" s="54">
        <v>10942</v>
      </c>
      <c r="E696" s="56">
        <v>560</v>
      </c>
    </row>
    <row r="697" spans="1:5" x14ac:dyDescent="0.25">
      <c r="A697" s="54" t="s">
        <v>118</v>
      </c>
      <c r="B697" s="54" t="s">
        <v>119</v>
      </c>
      <c r="C697" s="55">
        <v>38430</v>
      </c>
      <c r="D697" s="54">
        <v>10943</v>
      </c>
      <c r="E697" s="56">
        <v>711</v>
      </c>
    </row>
    <row r="698" spans="1:5" x14ac:dyDescent="0.25">
      <c r="A698" s="54" t="s">
        <v>115</v>
      </c>
      <c r="B698" s="54" t="s">
        <v>117</v>
      </c>
      <c r="C698" s="55">
        <v>38424</v>
      </c>
      <c r="D698" s="54">
        <v>10944</v>
      </c>
      <c r="E698" s="56">
        <v>1025.33</v>
      </c>
    </row>
    <row r="699" spans="1:5" x14ac:dyDescent="0.25">
      <c r="A699" s="54" t="s">
        <v>118</v>
      </c>
      <c r="B699" s="54" t="s">
        <v>119</v>
      </c>
      <c r="C699" s="55">
        <v>38429</v>
      </c>
      <c r="D699" s="54">
        <v>10945</v>
      </c>
      <c r="E699" s="56">
        <v>245</v>
      </c>
    </row>
    <row r="700" spans="1:5" x14ac:dyDescent="0.25">
      <c r="A700" s="54" t="s">
        <v>118</v>
      </c>
      <c r="B700" s="54" t="s">
        <v>122</v>
      </c>
      <c r="C700" s="55">
        <v>38430</v>
      </c>
      <c r="D700" s="54">
        <v>10946</v>
      </c>
      <c r="E700" s="56">
        <v>1407.5</v>
      </c>
    </row>
    <row r="701" spans="1:5" x14ac:dyDescent="0.25">
      <c r="A701" s="54" t="s">
        <v>118</v>
      </c>
      <c r="B701" s="54" t="s">
        <v>120</v>
      </c>
      <c r="C701" s="55">
        <v>38427</v>
      </c>
      <c r="D701" s="54">
        <v>10947</v>
      </c>
      <c r="E701" s="56">
        <v>220</v>
      </c>
    </row>
    <row r="702" spans="1:5" x14ac:dyDescent="0.25">
      <c r="A702" s="54" t="s">
        <v>118</v>
      </c>
      <c r="B702" s="54" t="s">
        <v>120</v>
      </c>
      <c r="C702" s="55">
        <v>38430</v>
      </c>
      <c r="D702" s="54">
        <v>10948</v>
      </c>
      <c r="E702" s="56">
        <v>2362.25</v>
      </c>
    </row>
    <row r="703" spans="1:5" x14ac:dyDescent="0.25">
      <c r="A703" s="54" t="s">
        <v>118</v>
      </c>
      <c r="B703" s="54" t="s">
        <v>124</v>
      </c>
      <c r="C703" s="55">
        <v>38428</v>
      </c>
      <c r="D703" s="54">
        <v>10949</v>
      </c>
      <c r="E703" s="56">
        <v>4422</v>
      </c>
    </row>
    <row r="704" spans="1:5" x14ac:dyDescent="0.25">
      <c r="A704" s="54" t="s">
        <v>118</v>
      </c>
      <c r="B704" s="54" t="s">
        <v>122</v>
      </c>
      <c r="C704" s="55">
        <v>38434</v>
      </c>
      <c r="D704" s="54">
        <v>10950</v>
      </c>
      <c r="E704" s="56">
        <v>110</v>
      </c>
    </row>
    <row r="705" spans="1:5" x14ac:dyDescent="0.25">
      <c r="A705" s="54" t="s">
        <v>115</v>
      </c>
      <c r="B705" s="54" t="s">
        <v>121</v>
      </c>
      <c r="C705" s="55">
        <v>38449</v>
      </c>
      <c r="D705" s="54">
        <v>10951</v>
      </c>
      <c r="E705" s="56">
        <v>458.74</v>
      </c>
    </row>
    <row r="706" spans="1:5" x14ac:dyDescent="0.25">
      <c r="A706" s="54" t="s">
        <v>118</v>
      </c>
      <c r="B706" s="54" t="s">
        <v>122</v>
      </c>
      <c r="C706" s="55">
        <v>38435</v>
      </c>
      <c r="D706" s="54">
        <v>10952</v>
      </c>
      <c r="E706" s="56">
        <v>471.2</v>
      </c>
    </row>
    <row r="707" spans="1:5" x14ac:dyDescent="0.25">
      <c r="A707" s="54" t="s">
        <v>115</v>
      </c>
      <c r="B707" s="54" t="s">
        <v>121</v>
      </c>
      <c r="C707" s="55">
        <v>38436</v>
      </c>
      <c r="D707" s="54">
        <v>10953</v>
      </c>
      <c r="E707" s="56">
        <v>4441.25</v>
      </c>
    </row>
    <row r="708" spans="1:5" x14ac:dyDescent="0.25">
      <c r="A708" s="54" t="s">
        <v>115</v>
      </c>
      <c r="B708" s="54" t="s">
        <v>116</v>
      </c>
      <c r="C708" s="55">
        <v>38431</v>
      </c>
      <c r="D708" s="54">
        <v>10954</v>
      </c>
      <c r="E708" s="56">
        <v>1659.53</v>
      </c>
    </row>
    <row r="709" spans="1:5" x14ac:dyDescent="0.25">
      <c r="A709" s="54" t="s">
        <v>118</v>
      </c>
      <c r="B709" s="54" t="s">
        <v>123</v>
      </c>
      <c r="C709" s="55">
        <v>38431</v>
      </c>
      <c r="D709" s="54">
        <v>10955</v>
      </c>
      <c r="E709" s="56">
        <v>74.400000000000006</v>
      </c>
    </row>
    <row r="710" spans="1:5" x14ac:dyDescent="0.25">
      <c r="A710" s="54" t="s">
        <v>115</v>
      </c>
      <c r="B710" s="54" t="s">
        <v>117</v>
      </c>
      <c r="C710" s="55">
        <v>38431</v>
      </c>
      <c r="D710" s="54">
        <v>10956</v>
      </c>
      <c r="E710" s="56">
        <v>677</v>
      </c>
    </row>
    <row r="711" spans="1:5" x14ac:dyDescent="0.25">
      <c r="A711" s="54" t="s">
        <v>118</v>
      </c>
      <c r="B711" s="54" t="s">
        <v>123</v>
      </c>
      <c r="C711" s="55">
        <v>38438</v>
      </c>
      <c r="D711" s="54">
        <v>10957</v>
      </c>
      <c r="E711" s="56">
        <v>1762.7</v>
      </c>
    </row>
    <row r="712" spans="1:5" x14ac:dyDescent="0.25">
      <c r="A712" s="54" t="s">
        <v>115</v>
      </c>
      <c r="B712" s="54" t="s">
        <v>125</v>
      </c>
      <c r="C712" s="55">
        <v>38438</v>
      </c>
      <c r="D712" s="54">
        <v>10958</v>
      </c>
      <c r="E712" s="56">
        <v>781</v>
      </c>
    </row>
    <row r="713" spans="1:5" x14ac:dyDescent="0.25">
      <c r="A713" s="54" t="s">
        <v>115</v>
      </c>
      <c r="B713" s="54" t="s">
        <v>117</v>
      </c>
      <c r="C713" s="55">
        <v>38434</v>
      </c>
      <c r="D713" s="54">
        <v>10959</v>
      </c>
      <c r="E713" s="56">
        <v>131.75</v>
      </c>
    </row>
    <row r="714" spans="1:5" x14ac:dyDescent="0.25">
      <c r="A714" s="54" t="s">
        <v>118</v>
      </c>
      <c r="B714" s="54" t="s">
        <v>120</v>
      </c>
      <c r="C714" s="55">
        <v>38450</v>
      </c>
      <c r="D714" s="54">
        <v>10960</v>
      </c>
      <c r="E714" s="56">
        <v>265.35000000000002</v>
      </c>
    </row>
    <row r="715" spans="1:5" x14ac:dyDescent="0.25">
      <c r="A715" s="54" t="s">
        <v>118</v>
      </c>
      <c r="B715" s="54" t="s">
        <v>123</v>
      </c>
      <c r="C715" s="55">
        <v>38441</v>
      </c>
      <c r="D715" s="54">
        <v>10961</v>
      </c>
      <c r="E715" s="56">
        <v>1119.9000000000001</v>
      </c>
    </row>
    <row r="716" spans="1:5" x14ac:dyDescent="0.25">
      <c r="A716" s="54" t="s">
        <v>118</v>
      </c>
      <c r="B716" s="54" t="s">
        <v>123</v>
      </c>
      <c r="C716" s="55">
        <v>38434</v>
      </c>
      <c r="D716" s="54">
        <v>10962</v>
      </c>
      <c r="E716" s="56">
        <v>3584</v>
      </c>
    </row>
    <row r="717" spans="1:5" x14ac:dyDescent="0.25">
      <c r="A717" s="54" t="s">
        <v>115</v>
      </c>
      <c r="B717" s="54" t="s">
        <v>121</v>
      </c>
      <c r="C717" s="55">
        <v>38437</v>
      </c>
      <c r="D717" s="54">
        <v>10963</v>
      </c>
      <c r="E717" s="56">
        <v>57.8</v>
      </c>
    </row>
    <row r="718" spans="1:5" x14ac:dyDescent="0.25">
      <c r="A718" s="54" t="s">
        <v>118</v>
      </c>
      <c r="B718" s="54" t="s">
        <v>120</v>
      </c>
      <c r="C718" s="55">
        <v>38435</v>
      </c>
      <c r="D718" s="54">
        <v>10964</v>
      </c>
      <c r="E718" s="56">
        <v>2052.5</v>
      </c>
    </row>
    <row r="719" spans="1:5" x14ac:dyDescent="0.25">
      <c r="A719" s="54" t="s">
        <v>115</v>
      </c>
      <c r="B719" s="54" t="s">
        <v>117</v>
      </c>
      <c r="C719" s="55">
        <v>38441</v>
      </c>
      <c r="D719" s="54">
        <v>10965</v>
      </c>
      <c r="E719" s="56">
        <v>848</v>
      </c>
    </row>
    <row r="720" spans="1:5" x14ac:dyDescent="0.25">
      <c r="A720" s="54" t="s">
        <v>118</v>
      </c>
      <c r="B720" s="54" t="s">
        <v>119</v>
      </c>
      <c r="C720" s="55">
        <v>38450</v>
      </c>
      <c r="D720" s="54">
        <v>10966</v>
      </c>
      <c r="E720" s="56">
        <v>1098.46</v>
      </c>
    </row>
    <row r="721" spans="1:5" x14ac:dyDescent="0.25">
      <c r="A721" s="54" t="s">
        <v>118</v>
      </c>
      <c r="B721" s="54" t="s">
        <v>124</v>
      </c>
      <c r="C721" s="55">
        <v>38444</v>
      </c>
      <c r="D721" s="54">
        <v>10967</v>
      </c>
      <c r="E721" s="56">
        <v>910.4</v>
      </c>
    </row>
    <row r="722" spans="1:5" x14ac:dyDescent="0.25">
      <c r="A722" s="54" t="s">
        <v>118</v>
      </c>
      <c r="B722" s="54" t="s">
        <v>122</v>
      </c>
      <c r="C722" s="55">
        <v>38443</v>
      </c>
      <c r="D722" s="54">
        <v>10968</v>
      </c>
      <c r="E722" s="56">
        <v>1408</v>
      </c>
    </row>
    <row r="723" spans="1:5" x14ac:dyDescent="0.25">
      <c r="A723" s="54" t="s">
        <v>118</v>
      </c>
      <c r="B723" s="54" t="s">
        <v>122</v>
      </c>
      <c r="C723" s="55">
        <v>38441</v>
      </c>
      <c r="D723" s="54">
        <v>10969</v>
      </c>
      <c r="E723" s="56">
        <v>108</v>
      </c>
    </row>
    <row r="724" spans="1:5" x14ac:dyDescent="0.25">
      <c r="A724" s="54" t="s">
        <v>115</v>
      </c>
      <c r="B724" s="54" t="s">
        <v>121</v>
      </c>
      <c r="C724" s="55">
        <v>38466</v>
      </c>
      <c r="D724" s="54">
        <v>10970</v>
      </c>
      <c r="E724" s="56">
        <v>224</v>
      </c>
    </row>
    <row r="725" spans="1:5" x14ac:dyDescent="0.25">
      <c r="A725" s="54" t="s">
        <v>118</v>
      </c>
      <c r="B725" s="54" t="s">
        <v>124</v>
      </c>
      <c r="C725" s="55">
        <v>38444</v>
      </c>
      <c r="D725" s="54">
        <v>10971</v>
      </c>
      <c r="E725" s="56">
        <v>1733.06</v>
      </c>
    </row>
    <row r="726" spans="1:5" x14ac:dyDescent="0.25">
      <c r="A726" s="54" t="s">
        <v>118</v>
      </c>
      <c r="B726" s="54" t="s">
        <v>119</v>
      </c>
      <c r="C726" s="55">
        <v>38437</v>
      </c>
      <c r="D726" s="54">
        <v>10972</v>
      </c>
      <c r="E726" s="56">
        <v>251.5</v>
      </c>
    </row>
    <row r="727" spans="1:5" x14ac:dyDescent="0.25">
      <c r="A727" s="54" t="s">
        <v>115</v>
      </c>
      <c r="B727" s="54" t="s">
        <v>117</v>
      </c>
      <c r="C727" s="55">
        <v>38438</v>
      </c>
      <c r="D727" s="54">
        <v>10973</v>
      </c>
      <c r="E727" s="56">
        <v>291.55</v>
      </c>
    </row>
    <row r="728" spans="1:5" x14ac:dyDescent="0.25">
      <c r="A728" s="54" t="s">
        <v>118</v>
      </c>
      <c r="B728" s="54" t="s">
        <v>120</v>
      </c>
      <c r="C728" s="55">
        <v>38445</v>
      </c>
      <c r="D728" s="54">
        <v>10974</v>
      </c>
      <c r="E728" s="56">
        <v>439</v>
      </c>
    </row>
    <row r="729" spans="1:5" x14ac:dyDescent="0.25">
      <c r="A729" s="54" t="s">
        <v>118</v>
      </c>
      <c r="B729" s="54" t="s">
        <v>122</v>
      </c>
      <c r="C729" s="55">
        <v>38438</v>
      </c>
      <c r="D729" s="54">
        <v>10975</v>
      </c>
      <c r="E729" s="56">
        <v>717.5</v>
      </c>
    </row>
    <row r="730" spans="1:5" x14ac:dyDescent="0.25">
      <c r="A730" s="54" t="s">
        <v>118</v>
      </c>
      <c r="B730" s="54" t="s">
        <v>122</v>
      </c>
      <c r="C730" s="55">
        <v>38445</v>
      </c>
      <c r="D730" s="54">
        <v>10976</v>
      </c>
      <c r="E730" s="56">
        <v>912</v>
      </c>
    </row>
    <row r="731" spans="1:5" x14ac:dyDescent="0.25">
      <c r="A731" s="54" t="s">
        <v>118</v>
      </c>
      <c r="B731" s="54" t="s">
        <v>123</v>
      </c>
      <c r="C731" s="55">
        <v>38452</v>
      </c>
      <c r="D731" s="54">
        <v>10977</v>
      </c>
      <c r="E731" s="56">
        <v>2233</v>
      </c>
    </row>
    <row r="732" spans="1:5" x14ac:dyDescent="0.25">
      <c r="A732" s="54" t="s">
        <v>115</v>
      </c>
      <c r="B732" s="54" t="s">
        <v>121</v>
      </c>
      <c r="C732" s="55">
        <v>38465</v>
      </c>
      <c r="D732" s="54">
        <v>10978</v>
      </c>
      <c r="E732" s="56">
        <v>1303.19</v>
      </c>
    </row>
    <row r="733" spans="1:5" x14ac:dyDescent="0.25">
      <c r="A733" s="54" t="s">
        <v>118</v>
      </c>
      <c r="B733" s="54" t="s">
        <v>123</v>
      </c>
      <c r="C733" s="55">
        <v>38442</v>
      </c>
      <c r="D733" s="54">
        <v>10979</v>
      </c>
      <c r="E733" s="56">
        <v>4813.5</v>
      </c>
    </row>
    <row r="734" spans="1:5" x14ac:dyDescent="0.25">
      <c r="A734" s="54" t="s">
        <v>118</v>
      </c>
      <c r="B734" s="54" t="s">
        <v>119</v>
      </c>
      <c r="C734" s="55">
        <v>38459</v>
      </c>
      <c r="D734" s="54">
        <v>10980</v>
      </c>
      <c r="E734" s="56">
        <v>248</v>
      </c>
    </row>
    <row r="735" spans="1:5" x14ac:dyDescent="0.25">
      <c r="A735" s="54" t="s">
        <v>118</v>
      </c>
      <c r="B735" s="54" t="s">
        <v>122</v>
      </c>
      <c r="C735" s="55">
        <v>38444</v>
      </c>
      <c r="D735" s="54">
        <v>10981</v>
      </c>
      <c r="E735" s="56">
        <v>15810</v>
      </c>
    </row>
    <row r="736" spans="1:5" x14ac:dyDescent="0.25">
      <c r="A736" s="54" t="s">
        <v>118</v>
      </c>
      <c r="B736" s="54" t="s">
        <v>124</v>
      </c>
      <c r="C736" s="55">
        <v>38450</v>
      </c>
      <c r="D736" s="54">
        <v>10982</v>
      </c>
      <c r="E736" s="56">
        <v>1014</v>
      </c>
    </row>
    <row r="737" spans="1:5" x14ac:dyDescent="0.25">
      <c r="A737" s="54" t="s">
        <v>118</v>
      </c>
      <c r="B737" s="54" t="s">
        <v>124</v>
      </c>
      <c r="C737" s="55">
        <v>38448</v>
      </c>
      <c r="D737" s="54">
        <v>10983</v>
      </c>
      <c r="E737" s="56">
        <v>720.9</v>
      </c>
    </row>
    <row r="738" spans="1:5" x14ac:dyDescent="0.25">
      <c r="A738" s="54" t="s">
        <v>118</v>
      </c>
      <c r="B738" s="54" t="s">
        <v>122</v>
      </c>
      <c r="C738" s="55">
        <v>38445</v>
      </c>
      <c r="D738" s="54">
        <v>10984</v>
      </c>
      <c r="E738" s="56">
        <v>1809.75</v>
      </c>
    </row>
    <row r="739" spans="1:5" x14ac:dyDescent="0.25">
      <c r="A739" s="54" t="s">
        <v>118</v>
      </c>
      <c r="B739" s="54" t="s">
        <v>124</v>
      </c>
      <c r="C739" s="55">
        <v>38444</v>
      </c>
      <c r="D739" s="54">
        <v>10985</v>
      </c>
      <c r="E739" s="56">
        <v>2023.38</v>
      </c>
    </row>
    <row r="740" spans="1:5" x14ac:dyDescent="0.25">
      <c r="A740" s="54" t="s">
        <v>118</v>
      </c>
      <c r="B740" s="54" t="s">
        <v>123</v>
      </c>
      <c r="C740" s="55">
        <v>38463</v>
      </c>
      <c r="D740" s="54">
        <v>10986</v>
      </c>
      <c r="E740" s="56">
        <v>2220</v>
      </c>
    </row>
    <row r="741" spans="1:5" x14ac:dyDescent="0.25">
      <c r="A741" s="54" t="s">
        <v>118</v>
      </c>
      <c r="B741" s="54" t="s">
        <v>123</v>
      </c>
      <c r="C741" s="55">
        <v>38448</v>
      </c>
      <c r="D741" s="54">
        <v>10987</v>
      </c>
      <c r="E741" s="56">
        <v>2772</v>
      </c>
    </row>
    <row r="742" spans="1:5" x14ac:dyDescent="0.25">
      <c r="A742" s="54" t="s">
        <v>118</v>
      </c>
      <c r="B742" s="54" t="s">
        <v>120</v>
      </c>
      <c r="C742" s="55">
        <v>38452</v>
      </c>
      <c r="D742" s="54">
        <v>10988</v>
      </c>
      <c r="E742" s="56">
        <v>3574.8</v>
      </c>
    </row>
    <row r="743" spans="1:5" x14ac:dyDescent="0.25">
      <c r="A743" s="54" t="s">
        <v>118</v>
      </c>
      <c r="B743" s="54" t="s">
        <v>124</v>
      </c>
      <c r="C743" s="55">
        <v>38444</v>
      </c>
      <c r="D743" s="54">
        <v>10989</v>
      </c>
      <c r="E743" s="56">
        <v>1353.6</v>
      </c>
    </row>
    <row r="744" spans="1:5" x14ac:dyDescent="0.25">
      <c r="A744" s="54" t="s">
        <v>118</v>
      </c>
      <c r="B744" s="54" t="s">
        <v>124</v>
      </c>
      <c r="C744" s="55">
        <v>38449</v>
      </c>
      <c r="D744" s="54">
        <v>10990</v>
      </c>
      <c r="E744" s="56">
        <v>4288.8500000000004</v>
      </c>
    </row>
    <row r="745" spans="1:5" x14ac:dyDescent="0.25">
      <c r="A745" s="54" t="s">
        <v>118</v>
      </c>
      <c r="B745" s="54" t="s">
        <v>122</v>
      </c>
      <c r="C745" s="55">
        <v>38449</v>
      </c>
      <c r="D745" s="54">
        <v>10991</v>
      </c>
      <c r="E745" s="56">
        <v>2296</v>
      </c>
    </row>
    <row r="746" spans="1:5" x14ac:dyDescent="0.25">
      <c r="A746" s="54" t="s">
        <v>118</v>
      </c>
      <c r="B746" s="54" t="s">
        <v>122</v>
      </c>
      <c r="C746" s="55">
        <v>38445</v>
      </c>
      <c r="D746" s="54">
        <v>10992</v>
      </c>
      <c r="E746" s="56">
        <v>69.599999999999994</v>
      </c>
    </row>
    <row r="747" spans="1:5" x14ac:dyDescent="0.25">
      <c r="A747" s="54" t="s">
        <v>115</v>
      </c>
      <c r="B747" s="54" t="s">
        <v>125</v>
      </c>
      <c r="C747" s="55">
        <v>38452</v>
      </c>
      <c r="D747" s="54">
        <v>10993</v>
      </c>
      <c r="E747" s="56">
        <v>4895.4399999999996</v>
      </c>
    </row>
    <row r="748" spans="1:5" x14ac:dyDescent="0.25">
      <c r="A748" s="54" t="s">
        <v>118</v>
      </c>
      <c r="B748" s="54" t="s">
        <v>124</v>
      </c>
      <c r="C748" s="55">
        <v>38451</v>
      </c>
      <c r="D748" s="54">
        <v>10994</v>
      </c>
      <c r="E748" s="56">
        <v>940.5</v>
      </c>
    </row>
    <row r="749" spans="1:5" x14ac:dyDescent="0.25">
      <c r="A749" s="54" t="s">
        <v>118</v>
      </c>
      <c r="B749" s="54" t="s">
        <v>122</v>
      </c>
      <c r="C749" s="55">
        <v>38448</v>
      </c>
      <c r="D749" s="54">
        <v>10995</v>
      </c>
      <c r="E749" s="56">
        <v>1196</v>
      </c>
    </row>
    <row r="750" spans="1:5" x14ac:dyDescent="0.25">
      <c r="A750" s="54" t="s">
        <v>118</v>
      </c>
      <c r="B750" s="54" t="s">
        <v>119</v>
      </c>
      <c r="C750" s="55">
        <v>38452</v>
      </c>
      <c r="D750" s="54">
        <v>10996</v>
      </c>
      <c r="E750" s="56">
        <v>560</v>
      </c>
    </row>
    <row r="751" spans="1:5" x14ac:dyDescent="0.25">
      <c r="A751" s="54" t="s">
        <v>118</v>
      </c>
      <c r="B751" s="54" t="s">
        <v>123</v>
      </c>
      <c r="C751" s="55">
        <v>38455</v>
      </c>
      <c r="D751" s="54">
        <v>10997</v>
      </c>
      <c r="E751" s="56">
        <v>1885</v>
      </c>
    </row>
    <row r="752" spans="1:5" x14ac:dyDescent="0.25">
      <c r="A752" s="54" t="s">
        <v>118</v>
      </c>
      <c r="B752" s="54" t="s">
        <v>123</v>
      </c>
      <c r="C752" s="55">
        <v>38459</v>
      </c>
      <c r="D752" s="54">
        <v>10998</v>
      </c>
      <c r="E752" s="56">
        <v>686</v>
      </c>
    </row>
    <row r="753" spans="1:5" x14ac:dyDescent="0.25">
      <c r="A753" s="54" t="s">
        <v>115</v>
      </c>
      <c r="B753" s="54" t="s">
        <v>117</v>
      </c>
      <c r="C753" s="55">
        <v>38452</v>
      </c>
      <c r="D753" s="54">
        <v>10999</v>
      </c>
      <c r="E753" s="56">
        <v>1197.95</v>
      </c>
    </row>
    <row r="754" spans="1:5" x14ac:dyDescent="0.25">
      <c r="A754" s="54" t="s">
        <v>118</v>
      </c>
      <c r="B754" s="54" t="s">
        <v>124</v>
      </c>
      <c r="C754" s="55">
        <v>38456</v>
      </c>
      <c r="D754" s="54">
        <v>11000</v>
      </c>
      <c r="E754" s="56">
        <v>903.75</v>
      </c>
    </row>
    <row r="755" spans="1:5" x14ac:dyDescent="0.25">
      <c r="A755" s="54" t="s">
        <v>118</v>
      </c>
      <c r="B755" s="54" t="s">
        <v>124</v>
      </c>
      <c r="C755" s="55">
        <v>38456</v>
      </c>
      <c r="D755" s="54">
        <v>11001</v>
      </c>
      <c r="E755" s="56">
        <v>2769</v>
      </c>
    </row>
    <row r="756" spans="1:5" x14ac:dyDescent="0.25">
      <c r="A756" s="54" t="s">
        <v>118</v>
      </c>
      <c r="B756" s="54" t="s">
        <v>119</v>
      </c>
      <c r="C756" s="55">
        <v>38458</v>
      </c>
      <c r="D756" s="54">
        <v>11002</v>
      </c>
      <c r="E756" s="56">
        <v>1811.1</v>
      </c>
    </row>
    <row r="757" spans="1:5" x14ac:dyDescent="0.25">
      <c r="A757" s="54" t="s">
        <v>118</v>
      </c>
      <c r="B757" s="54" t="s">
        <v>120</v>
      </c>
      <c r="C757" s="55">
        <v>38450</v>
      </c>
      <c r="D757" s="54">
        <v>11003</v>
      </c>
      <c r="E757" s="56">
        <v>326</v>
      </c>
    </row>
    <row r="758" spans="1:5" x14ac:dyDescent="0.25">
      <c r="A758" s="54" t="s">
        <v>118</v>
      </c>
      <c r="B758" s="54" t="s">
        <v>120</v>
      </c>
      <c r="C758" s="55">
        <v>38462</v>
      </c>
      <c r="D758" s="54">
        <v>11004</v>
      </c>
      <c r="E758" s="56">
        <v>295.38</v>
      </c>
    </row>
    <row r="759" spans="1:5" x14ac:dyDescent="0.25">
      <c r="A759" s="54" t="s">
        <v>118</v>
      </c>
      <c r="B759" s="54" t="s">
        <v>124</v>
      </c>
      <c r="C759" s="55">
        <v>38452</v>
      </c>
      <c r="D759" s="54">
        <v>11005</v>
      </c>
      <c r="E759" s="56">
        <v>586</v>
      </c>
    </row>
    <row r="760" spans="1:5" x14ac:dyDescent="0.25">
      <c r="A760" s="54" t="s">
        <v>118</v>
      </c>
      <c r="B760" s="54" t="s">
        <v>120</v>
      </c>
      <c r="C760" s="55">
        <v>38457</v>
      </c>
      <c r="D760" s="54">
        <v>11006</v>
      </c>
      <c r="E760" s="56">
        <v>329.69</v>
      </c>
    </row>
    <row r="761" spans="1:5" x14ac:dyDescent="0.25">
      <c r="A761" s="54" t="s">
        <v>118</v>
      </c>
      <c r="B761" s="54" t="s">
        <v>123</v>
      </c>
      <c r="C761" s="55">
        <v>38455</v>
      </c>
      <c r="D761" s="54">
        <v>11007</v>
      </c>
      <c r="E761" s="56">
        <v>2633.9</v>
      </c>
    </row>
    <row r="762" spans="1:5" x14ac:dyDescent="0.25">
      <c r="A762" s="54" t="s">
        <v>118</v>
      </c>
      <c r="B762" s="54" t="s">
        <v>124</v>
      </c>
      <c r="C762" s="55">
        <v>38452</v>
      </c>
      <c r="D762" s="54">
        <v>11009</v>
      </c>
      <c r="E762" s="56">
        <v>616.5</v>
      </c>
    </row>
    <row r="763" spans="1:5" x14ac:dyDescent="0.25">
      <c r="A763" s="54" t="s">
        <v>118</v>
      </c>
      <c r="B763" s="54" t="s">
        <v>124</v>
      </c>
      <c r="C763" s="55">
        <v>38463</v>
      </c>
      <c r="D763" s="54">
        <v>11010</v>
      </c>
      <c r="E763" s="56">
        <v>645</v>
      </c>
    </row>
    <row r="764" spans="1:5" x14ac:dyDescent="0.25">
      <c r="A764" s="54" t="s">
        <v>118</v>
      </c>
      <c r="B764" s="54" t="s">
        <v>120</v>
      </c>
      <c r="C764" s="55">
        <v>38455</v>
      </c>
      <c r="D764" s="54">
        <v>11011</v>
      </c>
      <c r="E764" s="56">
        <v>933.5</v>
      </c>
    </row>
    <row r="765" spans="1:5" x14ac:dyDescent="0.25">
      <c r="A765" s="54" t="s">
        <v>118</v>
      </c>
      <c r="B765" s="54" t="s">
        <v>122</v>
      </c>
      <c r="C765" s="55">
        <v>38459</v>
      </c>
      <c r="D765" s="54">
        <v>11012</v>
      </c>
      <c r="E765" s="56">
        <v>2825.3</v>
      </c>
    </row>
    <row r="766" spans="1:5" x14ac:dyDescent="0.25">
      <c r="A766" s="54" t="s">
        <v>118</v>
      </c>
      <c r="B766" s="54" t="s">
        <v>124</v>
      </c>
      <c r="C766" s="55">
        <v>38452</v>
      </c>
      <c r="D766" s="54">
        <v>11013</v>
      </c>
      <c r="E766" s="56">
        <v>361</v>
      </c>
    </row>
    <row r="767" spans="1:5" x14ac:dyDescent="0.25">
      <c r="A767" s="54" t="s">
        <v>118</v>
      </c>
      <c r="B767" s="54" t="s">
        <v>124</v>
      </c>
      <c r="C767" s="55">
        <v>38457</v>
      </c>
      <c r="D767" s="54">
        <v>11014</v>
      </c>
      <c r="E767" s="56">
        <v>243.18</v>
      </c>
    </row>
    <row r="768" spans="1:5" x14ac:dyDescent="0.25">
      <c r="A768" s="54" t="s">
        <v>118</v>
      </c>
      <c r="B768" s="54" t="s">
        <v>124</v>
      </c>
      <c r="C768" s="55">
        <v>38462</v>
      </c>
      <c r="D768" s="54">
        <v>11015</v>
      </c>
      <c r="E768" s="56">
        <v>622.35</v>
      </c>
    </row>
    <row r="769" spans="1:5" x14ac:dyDescent="0.25">
      <c r="A769" s="54" t="s">
        <v>115</v>
      </c>
      <c r="B769" s="54" t="s">
        <v>121</v>
      </c>
      <c r="C769" s="55">
        <v>38455</v>
      </c>
      <c r="D769" s="54">
        <v>11016</v>
      </c>
      <c r="E769" s="56">
        <v>491.5</v>
      </c>
    </row>
    <row r="770" spans="1:5" x14ac:dyDescent="0.25">
      <c r="A770" s="54" t="s">
        <v>115</v>
      </c>
      <c r="B770" s="54" t="s">
        <v>121</v>
      </c>
      <c r="C770" s="55">
        <v>38462</v>
      </c>
      <c r="D770" s="54">
        <v>11017</v>
      </c>
      <c r="E770" s="56">
        <v>6750</v>
      </c>
    </row>
    <row r="771" spans="1:5" x14ac:dyDescent="0.25">
      <c r="A771" s="54" t="s">
        <v>118</v>
      </c>
      <c r="B771" s="54" t="s">
        <v>119</v>
      </c>
      <c r="C771" s="55">
        <v>38458</v>
      </c>
      <c r="D771" s="54">
        <v>11018</v>
      </c>
      <c r="E771" s="56">
        <v>1575</v>
      </c>
    </row>
    <row r="772" spans="1:5" x14ac:dyDescent="0.25">
      <c r="A772" s="54" t="s">
        <v>118</v>
      </c>
      <c r="B772" s="54" t="s">
        <v>124</v>
      </c>
      <c r="C772" s="55">
        <v>38458</v>
      </c>
      <c r="D772" s="54">
        <v>11020</v>
      </c>
      <c r="E772" s="56">
        <v>632.4</v>
      </c>
    </row>
    <row r="773" spans="1:5" x14ac:dyDescent="0.25">
      <c r="A773" s="54" t="s">
        <v>118</v>
      </c>
      <c r="B773" s="54" t="s">
        <v>120</v>
      </c>
      <c r="C773" s="55">
        <v>38463</v>
      </c>
      <c r="D773" s="54">
        <v>11021</v>
      </c>
      <c r="E773" s="56">
        <v>6306.24</v>
      </c>
    </row>
    <row r="774" spans="1:5" x14ac:dyDescent="0.25">
      <c r="A774" s="54" t="s">
        <v>118</v>
      </c>
      <c r="B774" s="54" t="s">
        <v>122</v>
      </c>
      <c r="C774" s="55">
        <v>38466</v>
      </c>
      <c r="D774" s="54">
        <v>11023</v>
      </c>
      <c r="E774" s="56">
        <v>1500</v>
      </c>
    </row>
    <row r="775" spans="1:5" x14ac:dyDescent="0.25">
      <c r="A775" s="54" t="s">
        <v>118</v>
      </c>
      <c r="B775" s="54" t="s">
        <v>119</v>
      </c>
      <c r="C775" s="55">
        <v>38462</v>
      </c>
      <c r="D775" s="54">
        <v>11024</v>
      </c>
      <c r="E775" s="56">
        <v>1966.81</v>
      </c>
    </row>
    <row r="776" spans="1:5" x14ac:dyDescent="0.25">
      <c r="A776" s="54" t="s">
        <v>115</v>
      </c>
      <c r="B776" s="54" t="s">
        <v>117</v>
      </c>
      <c r="C776" s="55">
        <v>38466</v>
      </c>
      <c r="D776" s="54">
        <v>11025</v>
      </c>
      <c r="E776" s="56">
        <v>270</v>
      </c>
    </row>
    <row r="777" spans="1:5" x14ac:dyDescent="0.25">
      <c r="A777" s="54" t="s">
        <v>118</v>
      </c>
      <c r="B777" s="54" t="s">
        <v>119</v>
      </c>
      <c r="C777" s="55">
        <v>38470</v>
      </c>
      <c r="D777" s="54">
        <v>11026</v>
      </c>
      <c r="E777" s="56">
        <v>1030</v>
      </c>
    </row>
    <row r="778" spans="1:5" x14ac:dyDescent="0.25">
      <c r="A778" s="54" t="s">
        <v>118</v>
      </c>
      <c r="B778" s="54" t="s">
        <v>122</v>
      </c>
      <c r="C778" s="55">
        <v>38462</v>
      </c>
      <c r="D778" s="54">
        <v>11027</v>
      </c>
      <c r="E778" s="56">
        <v>877.72</v>
      </c>
    </row>
    <row r="779" spans="1:5" x14ac:dyDescent="0.25">
      <c r="A779" s="54" t="s">
        <v>118</v>
      </c>
      <c r="B779" s="54" t="s">
        <v>124</v>
      </c>
      <c r="C779" s="55">
        <v>38464</v>
      </c>
      <c r="D779" s="54">
        <v>11028</v>
      </c>
      <c r="E779" s="56">
        <v>2160</v>
      </c>
    </row>
    <row r="780" spans="1:5" x14ac:dyDescent="0.25">
      <c r="A780" s="54" t="s">
        <v>118</v>
      </c>
      <c r="B780" s="54" t="s">
        <v>119</v>
      </c>
      <c r="C780" s="55">
        <v>38469</v>
      </c>
      <c r="D780" s="54">
        <v>11029</v>
      </c>
      <c r="E780" s="56">
        <v>1286.8</v>
      </c>
    </row>
    <row r="781" spans="1:5" x14ac:dyDescent="0.25">
      <c r="A781" s="54" t="s">
        <v>115</v>
      </c>
      <c r="B781" s="54" t="s">
        <v>125</v>
      </c>
      <c r="C781" s="55">
        <v>38469</v>
      </c>
      <c r="D781" s="54">
        <v>11030</v>
      </c>
      <c r="E781" s="56">
        <v>12615.05</v>
      </c>
    </row>
    <row r="782" spans="1:5" x14ac:dyDescent="0.25">
      <c r="A782" s="54" t="s">
        <v>115</v>
      </c>
      <c r="B782" s="54" t="s">
        <v>117</v>
      </c>
      <c r="C782" s="55">
        <v>38466</v>
      </c>
      <c r="D782" s="54">
        <v>11031</v>
      </c>
      <c r="E782" s="56">
        <v>2393.5</v>
      </c>
    </row>
    <row r="783" spans="1:5" x14ac:dyDescent="0.25">
      <c r="A783" s="54" t="s">
        <v>118</v>
      </c>
      <c r="B783" s="54" t="s">
        <v>124</v>
      </c>
      <c r="C783" s="55">
        <v>38465</v>
      </c>
      <c r="D783" s="54">
        <v>11032</v>
      </c>
      <c r="E783" s="56">
        <v>8902.5</v>
      </c>
    </row>
    <row r="784" spans="1:5" x14ac:dyDescent="0.25">
      <c r="A784" s="54" t="s">
        <v>115</v>
      </c>
      <c r="B784" s="54" t="s">
        <v>125</v>
      </c>
      <c r="C784" s="55">
        <v>38465</v>
      </c>
      <c r="D784" s="54">
        <v>11033</v>
      </c>
      <c r="E784" s="56">
        <v>3232.8</v>
      </c>
    </row>
    <row r="785" spans="1:5" x14ac:dyDescent="0.25">
      <c r="A785" s="54" t="s">
        <v>118</v>
      </c>
      <c r="B785" s="54" t="s">
        <v>123</v>
      </c>
      <c r="C785" s="55">
        <v>38469</v>
      </c>
      <c r="D785" s="54">
        <v>11034</v>
      </c>
      <c r="E785" s="56">
        <v>539.4</v>
      </c>
    </row>
    <row r="786" spans="1:5" x14ac:dyDescent="0.25">
      <c r="A786" s="54" t="s">
        <v>118</v>
      </c>
      <c r="B786" s="54" t="s">
        <v>124</v>
      </c>
      <c r="C786" s="55">
        <v>38466</v>
      </c>
      <c r="D786" s="54">
        <v>11035</v>
      </c>
      <c r="E786" s="56">
        <v>1754.5</v>
      </c>
    </row>
    <row r="787" spans="1:5" x14ac:dyDescent="0.25">
      <c r="A787" s="54" t="s">
        <v>118</v>
      </c>
      <c r="B787" s="54" t="s">
        <v>123</v>
      </c>
      <c r="C787" s="55">
        <v>38464</v>
      </c>
      <c r="D787" s="54">
        <v>11036</v>
      </c>
      <c r="E787" s="56">
        <v>1692</v>
      </c>
    </row>
    <row r="788" spans="1:5" x14ac:dyDescent="0.25">
      <c r="A788" s="54" t="s">
        <v>115</v>
      </c>
      <c r="B788" s="54" t="s">
        <v>125</v>
      </c>
      <c r="C788" s="55">
        <v>38469</v>
      </c>
      <c r="D788" s="54">
        <v>11037</v>
      </c>
      <c r="E788" s="56">
        <v>60</v>
      </c>
    </row>
    <row r="789" spans="1:5" x14ac:dyDescent="0.25">
      <c r="A789" s="54" t="s">
        <v>118</v>
      </c>
      <c r="B789" s="54" t="s">
        <v>122</v>
      </c>
      <c r="C789" s="55">
        <v>38472</v>
      </c>
      <c r="D789" s="54">
        <v>11038</v>
      </c>
      <c r="E789" s="56">
        <v>732.6</v>
      </c>
    </row>
    <row r="790" spans="1:5" x14ac:dyDescent="0.25">
      <c r="A790" s="54" t="s">
        <v>118</v>
      </c>
      <c r="B790" s="54" t="s">
        <v>120</v>
      </c>
      <c r="C790" s="55">
        <v>38470</v>
      </c>
      <c r="D790" s="54">
        <v>11041</v>
      </c>
      <c r="E790" s="56">
        <v>1773</v>
      </c>
    </row>
    <row r="791" spans="1:5" x14ac:dyDescent="0.25">
      <c r="A791" s="54" t="s">
        <v>118</v>
      </c>
      <c r="B791" s="54" t="s">
        <v>124</v>
      </c>
      <c r="C791" s="55">
        <v>38473</v>
      </c>
      <c r="D791" s="54">
        <v>11042</v>
      </c>
      <c r="E791" s="56">
        <v>405.75</v>
      </c>
    </row>
    <row r="792" spans="1:5" x14ac:dyDescent="0.25">
      <c r="A792" s="54" t="s">
        <v>115</v>
      </c>
      <c r="B792" s="54" t="s">
        <v>116</v>
      </c>
      <c r="C792" s="55">
        <v>38471</v>
      </c>
      <c r="D792" s="54">
        <v>11043</v>
      </c>
      <c r="E792" s="56">
        <v>210</v>
      </c>
    </row>
    <row r="793" spans="1:5" x14ac:dyDescent="0.25">
      <c r="A793" s="54" t="s">
        <v>118</v>
      </c>
      <c r="B793" s="54" t="s">
        <v>119</v>
      </c>
      <c r="C793" s="55">
        <v>38473</v>
      </c>
      <c r="D793" s="54">
        <v>11044</v>
      </c>
      <c r="E793" s="56">
        <v>591.6</v>
      </c>
    </row>
    <row r="794" spans="1:5" x14ac:dyDescent="0.25">
      <c r="A794" s="54" t="s">
        <v>118</v>
      </c>
      <c r="B794" s="54" t="s">
        <v>123</v>
      </c>
      <c r="C794" s="55">
        <v>38466</v>
      </c>
      <c r="D794" s="54">
        <v>11046</v>
      </c>
      <c r="E794" s="56">
        <v>1485.8</v>
      </c>
    </row>
    <row r="795" spans="1:5" x14ac:dyDescent="0.25">
      <c r="A795" s="54" t="s">
        <v>115</v>
      </c>
      <c r="B795" s="54" t="s">
        <v>125</v>
      </c>
      <c r="C795" s="55">
        <v>38473</v>
      </c>
      <c r="D795" s="54">
        <v>11047</v>
      </c>
      <c r="E795" s="56">
        <v>817.87</v>
      </c>
    </row>
    <row r="796" spans="1:5" x14ac:dyDescent="0.25">
      <c r="A796" s="54" t="s">
        <v>115</v>
      </c>
      <c r="B796" s="54" t="s">
        <v>125</v>
      </c>
      <c r="C796" s="55">
        <v>38472</v>
      </c>
      <c r="D796" s="54">
        <v>11048</v>
      </c>
      <c r="E796" s="56">
        <v>525</v>
      </c>
    </row>
    <row r="797" spans="1:5" x14ac:dyDescent="0.25">
      <c r="A797" s="54" t="s">
        <v>118</v>
      </c>
      <c r="B797" s="54" t="s">
        <v>120</v>
      </c>
      <c r="C797" s="55">
        <v>38473</v>
      </c>
      <c r="D797" s="54">
        <v>11052</v>
      </c>
      <c r="E797" s="56">
        <v>1332</v>
      </c>
    </row>
    <row r="798" spans="1:5" x14ac:dyDescent="0.25">
      <c r="A798" s="54" t="s">
        <v>118</v>
      </c>
      <c r="B798" s="54" t="s">
        <v>124</v>
      </c>
      <c r="C798" s="55">
        <v>38471</v>
      </c>
      <c r="D798" s="54">
        <v>11053</v>
      </c>
      <c r="E798" s="56">
        <v>3055</v>
      </c>
    </row>
    <row r="799" spans="1:5" x14ac:dyDescent="0.25">
      <c r="A799" s="54" t="s">
        <v>118</v>
      </c>
      <c r="B799" s="54" t="s">
        <v>123</v>
      </c>
      <c r="C799" s="55">
        <v>38473</v>
      </c>
      <c r="D799" s="54">
        <v>11056</v>
      </c>
      <c r="E799" s="56">
        <v>3740</v>
      </c>
    </row>
    <row r="800" spans="1:5" x14ac:dyDescent="0.25">
      <c r="A800" s="54" t="s">
        <v>118</v>
      </c>
      <c r="B800" s="54" t="s">
        <v>120</v>
      </c>
      <c r="C800" s="55">
        <v>38473</v>
      </c>
      <c r="D800" s="54">
        <v>11057</v>
      </c>
      <c r="E800" s="56">
        <v>45</v>
      </c>
    </row>
  </sheetData>
  <printOptions gridLines="1"/>
  <pageMargins left="0.75" right="0.75" top="1" bottom="1" header="0.5" footer="0.5"/>
  <pageSetup scale="92" fitToHeight="0" orientation="portrait" r:id="rId1"/>
  <headerFooter alignWithMargins="0">
    <oddHeader>&amp;LSalesperson Reports Sample Workbook&amp;RSource Data</oddHeader>
    <oddFooter>&amp;LPage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7"/>
  <sheetViews>
    <sheetView workbookViewId="0">
      <pane ySplit="1" topLeftCell="A2" activePane="bottomLeft" state="frozen"/>
      <selection sqref="A1:XFD1048576"/>
      <selection pane="bottomLeft" activeCell="F14" sqref="F14"/>
    </sheetView>
  </sheetViews>
  <sheetFormatPr defaultRowHeight="15" x14ac:dyDescent="0.25"/>
  <cols>
    <col min="1" max="1" width="14.140625" style="53" bestFit="1" customWidth="1"/>
    <col min="2" max="2" width="32" style="53" bestFit="1" customWidth="1"/>
    <col min="3" max="3" width="10.140625" style="59" bestFit="1" customWidth="1"/>
    <col min="4" max="4" width="7.85546875" style="53" bestFit="1" customWidth="1"/>
    <col min="5" max="5" width="9.140625" style="53"/>
    <col min="6" max="6" width="16.7109375" style="53" bestFit="1" customWidth="1"/>
    <col min="7" max="7" width="9.140625" style="53"/>
    <col min="8" max="8" width="156.85546875" style="53" bestFit="1" customWidth="1"/>
    <col min="9" max="16384" width="9.140625" style="53"/>
  </cols>
  <sheetData>
    <row r="1" spans="1:6" x14ac:dyDescent="0.25">
      <c r="A1" s="57" t="s">
        <v>126</v>
      </c>
      <c r="B1" s="57" t="s">
        <v>127</v>
      </c>
      <c r="C1" s="58" t="s">
        <v>128</v>
      </c>
      <c r="D1" s="57" t="s">
        <v>129</v>
      </c>
    </row>
    <row r="2" spans="1:6" x14ac:dyDescent="0.25">
      <c r="A2" s="53" t="s">
        <v>130</v>
      </c>
      <c r="B2" s="53" t="s">
        <v>138</v>
      </c>
      <c r="C2" s="59">
        <v>25127.360000000001</v>
      </c>
      <c r="D2" s="53" t="s">
        <v>132</v>
      </c>
    </row>
    <row r="3" spans="1:6" x14ac:dyDescent="0.25">
      <c r="A3" s="53" t="s">
        <v>193</v>
      </c>
      <c r="B3" s="53" t="s">
        <v>198</v>
      </c>
      <c r="C3" s="59">
        <v>14037.79</v>
      </c>
      <c r="D3" s="53" t="s">
        <v>135</v>
      </c>
    </row>
    <row r="4" spans="1:6" x14ac:dyDescent="0.25">
      <c r="A4" s="53" t="s">
        <v>130</v>
      </c>
      <c r="B4" s="53" t="s">
        <v>138</v>
      </c>
      <c r="C4" s="59">
        <v>12806.1</v>
      </c>
      <c r="D4" s="53" t="s">
        <v>133</v>
      </c>
      <c r="F4" s="53">
        <f>AVERAGEIF(D2:D287,"Qtr 1",C2:C287)</f>
        <v>2082.6555072463784</v>
      </c>
    </row>
    <row r="5" spans="1:6" x14ac:dyDescent="0.25">
      <c r="A5" s="53" t="s">
        <v>174</v>
      </c>
      <c r="B5" s="53" t="s">
        <v>184</v>
      </c>
      <c r="C5" s="59">
        <v>11959.75</v>
      </c>
      <c r="D5" s="53" t="s">
        <v>135</v>
      </c>
    </row>
    <row r="6" spans="1:6" x14ac:dyDescent="0.25">
      <c r="A6" s="53" t="s">
        <v>200</v>
      </c>
      <c r="B6" s="53" t="s">
        <v>202</v>
      </c>
      <c r="C6" s="59">
        <v>11898.5</v>
      </c>
      <c r="D6" s="53" t="s">
        <v>135</v>
      </c>
    </row>
    <row r="7" spans="1:6" x14ac:dyDescent="0.25">
      <c r="A7" s="53" t="s">
        <v>174</v>
      </c>
      <c r="B7" s="53" t="s">
        <v>175</v>
      </c>
      <c r="C7" s="59">
        <v>10273.1</v>
      </c>
      <c r="D7" s="53" t="s">
        <v>134</v>
      </c>
    </row>
    <row r="8" spans="1:6" x14ac:dyDescent="0.25">
      <c r="A8" s="53" t="s">
        <v>185</v>
      </c>
      <c r="B8" s="53" t="s">
        <v>187</v>
      </c>
      <c r="C8" s="59">
        <v>9868.6</v>
      </c>
      <c r="D8" s="53" t="s">
        <v>133</v>
      </c>
    </row>
    <row r="9" spans="1:6" x14ac:dyDescent="0.25">
      <c r="A9" s="53" t="s">
        <v>174</v>
      </c>
      <c r="B9" s="53" t="s">
        <v>184</v>
      </c>
      <c r="C9" s="59">
        <v>9116.7999999999993</v>
      </c>
      <c r="D9" s="53" t="s">
        <v>132</v>
      </c>
      <c r="F9" s="53" t="str">
        <f>INDEX(A2:D287,MATCH(AVERAGE(C2:C287),C2:C287,-1),MATCH(B1,A1:D1,0))</f>
        <v>Louisiana Fiery Hot Pepper Sauce</v>
      </c>
    </row>
    <row r="10" spans="1:6" x14ac:dyDescent="0.25">
      <c r="A10" s="53" t="s">
        <v>185</v>
      </c>
      <c r="B10" s="53" t="s">
        <v>187</v>
      </c>
      <c r="C10" s="59">
        <v>9032.6</v>
      </c>
      <c r="D10" s="53" t="s">
        <v>135</v>
      </c>
    </row>
    <row r="11" spans="1:6" x14ac:dyDescent="0.25">
      <c r="A11" s="53" t="s">
        <v>193</v>
      </c>
      <c r="B11" s="53" t="s">
        <v>198</v>
      </c>
      <c r="C11" s="59">
        <v>8912.8799999999992</v>
      </c>
      <c r="D11" s="53" t="s">
        <v>134</v>
      </c>
    </row>
    <row r="12" spans="1:6" x14ac:dyDescent="0.25">
      <c r="A12" s="53" t="s">
        <v>200</v>
      </c>
      <c r="B12" s="53" t="s">
        <v>202</v>
      </c>
      <c r="C12" s="59">
        <v>8384.6</v>
      </c>
      <c r="D12" s="53" t="s">
        <v>133</v>
      </c>
    </row>
    <row r="13" spans="1:6" x14ac:dyDescent="0.25">
      <c r="A13" s="53" t="s">
        <v>174</v>
      </c>
      <c r="B13" s="53" t="s">
        <v>184</v>
      </c>
      <c r="C13" s="59">
        <v>7452.5</v>
      </c>
      <c r="D13" s="53" t="s">
        <v>133</v>
      </c>
    </row>
    <row r="14" spans="1:6" x14ac:dyDescent="0.25">
      <c r="A14" s="53" t="s">
        <v>130</v>
      </c>
      <c r="B14" s="53" t="s">
        <v>138</v>
      </c>
      <c r="C14" s="59">
        <v>7312.12</v>
      </c>
      <c r="D14" s="53" t="s">
        <v>134</v>
      </c>
    </row>
    <row r="15" spans="1:6" x14ac:dyDescent="0.25">
      <c r="A15" s="53" t="s">
        <v>206</v>
      </c>
      <c r="B15" s="53" t="s">
        <v>208</v>
      </c>
      <c r="C15" s="59">
        <v>7100</v>
      </c>
      <c r="D15" s="53" t="s">
        <v>134</v>
      </c>
    </row>
    <row r="16" spans="1:6" x14ac:dyDescent="0.25">
      <c r="A16" s="53" t="s">
        <v>185</v>
      </c>
      <c r="B16" s="53" t="s">
        <v>187</v>
      </c>
      <c r="C16" s="59">
        <v>6931.2</v>
      </c>
      <c r="D16" s="53" t="s">
        <v>132</v>
      </c>
    </row>
    <row r="17" spans="1:8" x14ac:dyDescent="0.25">
      <c r="A17" s="53" t="s">
        <v>185</v>
      </c>
      <c r="B17" s="53" t="s">
        <v>187</v>
      </c>
      <c r="C17" s="59">
        <v>6771.6</v>
      </c>
      <c r="D17" s="53" t="s">
        <v>134</v>
      </c>
    </row>
    <row r="18" spans="1:8" x14ac:dyDescent="0.25">
      <c r="A18" s="53" t="s">
        <v>160</v>
      </c>
      <c r="B18" s="53" t="s">
        <v>170</v>
      </c>
      <c r="C18" s="59">
        <v>6014.6</v>
      </c>
      <c r="D18" s="53" t="s">
        <v>135</v>
      </c>
      <c r="H18" s="53" t="s">
        <v>328</v>
      </c>
    </row>
    <row r="19" spans="1:8" x14ac:dyDescent="0.25">
      <c r="A19" s="53" t="s">
        <v>193</v>
      </c>
      <c r="B19" s="53" t="s">
        <v>194</v>
      </c>
      <c r="C19" s="59">
        <v>6000.15</v>
      </c>
      <c r="D19" s="53" t="s">
        <v>135</v>
      </c>
    </row>
    <row r="20" spans="1:8" x14ac:dyDescent="0.25">
      <c r="A20" s="53" t="s">
        <v>193</v>
      </c>
      <c r="B20" s="53" t="s">
        <v>196</v>
      </c>
      <c r="C20" s="59">
        <v>5710.08</v>
      </c>
      <c r="D20" s="53" t="s">
        <v>132</v>
      </c>
    </row>
    <row r="21" spans="1:8" x14ac:dyDescent="0.25">
      <c r="A21" s="53" t="s">
        <v>193</v>
      </c>
      <c r="B21" s="53" t="s">
        <v>198</v>
      </c>
      <c r="C21" s="59">
        <v>5702.4</v>
      </c>
      <c r="D21" s="53" t="s">
        <v>132</v>
      </c>
    </row>
    <row r="22" spans="1:8" x14ac:dyDescent="0.25">
      <c r="A22" s="53" t="s">
        <v>174</v>
      </c>
      <c r="B22" s="53" t="s">
        <v>179</v>
      </c>
      <c r="C22" s="59">
        <v>5652</v>
      </c>
      <c r="D22" s="53" t="s">
        <v>135</v>
      </c>
    </row>
    <row r="23" spans="1:8" x14ac:dyDescent="0.25">
      <c r="A23" s="53" t="s">
        <v>160</v>
      </c>
      <c r="B23" s="53" t="s">
        <v>170</v>
      </c>
      <c r="C23" s="59">
        <v>5472.3</v>
      </c>
      <c r="D23" s="53" t="s">
        <v>134</v>
      </c>
    </row>
    <row r="24" spans="1:8" x14ac:dyDescent="0.25">
      <c r="A24" s="53" t="s">
        <v>174</v>
      </c>
      <c r="B24" s="53" t="s">
        <v>183</v>
      </c>
      <c r="C24" s="59">
        <v>5320</v>
      </c>
      <c r="D24" s="53" t="s">
        <v>135</v>
      </c>
    </row>
    <row r="25" spans="1:8" x14ac:dyDescent="0.25">
      <c r="A25" s="53" t="s">
        <v>160</v>
      </c>
      <c r="B25" s="53" t="s">
        <v>166</v>
      </c>
      <c r="C25" s="59">
        <v>5268</v>
      </c>
      <c r="D25" s="53" t="s">
        <v>133</v>
      </c>
    </row>
    <row r="26" spans="1:8" x14ac:dyDescent="0.25">
      <c r="A26" s="53" t="s">
        <v>193</v>
      </c>
      <c r="B26" s="53" t="s">
        <v>197</v>
      </c>
      <c r="C26" s="59">
        <v>5154.8500000000004</v>
      </c>
      <c r="D26" s="53" t="s">
        <v>132</v>
      </c>
    </row>
    <row r="27" spans="1:8" x14ac:dyDescent="0.25">
      <c r="A27" s="53" t="s">
        <v>174</v>
      </c>
      <c r="B27" s="53" t="s">
        <v>184</v>
      </c>
      <c r="C27" s="59">
        <v>5087.5</v>
      </c>
      <c r="D27" s="53" t="s">
        <v>134</v>
      </c>
    </row>
    <row r="28" spans="1:8" x14ac:dyDescent="0.25">
      <c r="A28" s="53" t="s">
        <v>160</v>
      </c>
      <c r="B28" s="53" t="s">
        <v>162</v>
      </c>
      <c r="C28" s="59">
        <v>5079.6000000000004</v>
      </c>
      <c r="D28" s="53" t="s">
        <v>132</v>
      </c>
    </row>
    <row r="29" spans="1:8" x14ac:dyDescent="0.25">
      <c r="A29" s="53" t="s">
        <v>206</v>
      </c>
      <c r="B29" s="53" t="s">
        <v>208</v>
      </c>
      <c r="C29" s="59">
        <v>4987.5</v>
      </c>
      <c r="D29" s="53" t="s">
        <v>135</v>
      </c>
    </row>
    <row r="30" spans="1:8" x14ac:dyDescent="0.25">
      <c r="A30" s="53" t="s">
        <v>160</v>
      </c>
      <c r="B30" s="53" t="s">
        <v>170</v>
      </c>
      <c r="C30" s="59">
        <v>4728</v>
      </c>
      <c r="D30" s="53" t="s">
        <v>132</v>
      </c>
    </row>
    <row r="31" spans="1:8" x14ac:dyDescent="0.25">
      <c r="A31" s="53" t="s">
        <v>160</v>
      </c>
      <c r="B31" s="53" t="s">
        <v>170</v>
      </c>
      <c r="C31" s="59">
        <v>4547.92</v>
      </c>
      <c r="D31" s="53" t="s">
        <v>133</v>
      </c>
    </row>
    <row r="32" spans="1:8" x14ac:dyDescent="0.25">
      <c r="A32" s="53" t="s">
        <v>130</v>
      </c>
      <c r="B32" s="53" t="s">
        <v>140</v>
      </c>
      <c r="C32" s="59">
        <v>4496.5</v>
      </c>
      <c r="D32" s="53" t="s">
        <v>133</v>
      </c>
    </row>
    <row r="33" spans="1:4" x14ac:dyDescent="0.25">
      <c r="A33" s="53" t="s">
        <v>174</v>
      </c>
      <c r="B33" s="53" t="s">
        <v>181</v>
      </c>
      <c r="C33" s="59">
        <v>4488.2</v>
      </c>
      <c r="D33" s="53" t="s">
        <v>133</v>
      </c>
    </row>
    <row r="34" spans="1:4" x14ac:dyDescent="0.25">
      <c r="A34" s="53" t="s">
        <v>174</v>
      </c>
      <c r="B34" s="53" t="s">
        <v>179</v>
      </c>
      <c r="C34" s="59">
        <v>4473</v>
      </c>
      <c r="D34" s="53" t="s">
        <v>134</v>
      </c>
    </row>
    <row r="35" spans="1:4" x14ac:dyDescent="0.25">
      <c r="A35" s="53" t="s">
        <v>193</v>
      </c>
      <c r="B35" s="53" t="s">
        <v>198</v>
      </c>
      <c r="C35" s="59">
        <v>4456.4399999999996</v>
      </c>
      <c r="D35" s="53" t="s">
        <v>133</v>
      </c>
    </row>
    <row r="36" spans="1:4" x14ac:dyDescent="0.25">
      <c r="A36" s="53" t="s">
        <v>174</v>
      </c>
      <c r="B36" s="53" t="s">
        <v>176</v>
      </c>
      <c r="C36" s="59">
        <v>4454.8</v>
      </c>
      <c r="D36" s="53" t="s">
        <v>132</v>
      </c>
    </row>
    <row r="37" spans="1:4" x14ac:dyDescent="0.25">
      <c r="A37" s="53" t="s">
        <v>160</v>
      </c>
      <c r="B37" s="53" t="s">
        <v>168</v>
      </c>
      <c r="C37" s="59">
        <v>4252.5</v>
      </c>
      <c r="D37" s="53" t="s">
        <v>133</v>
      </c>
    </row>
    <row r="38" spans="1:4" x14ac:dyDescent="0.25">
      <c r="A38" s="53" t="s">
        <v>193</v>
      </c>
      <c r="B38" s="53" t="s">
        <v>195</v>
      </c>
      <c r="C38" s="59">
        <v>4219.5</v>
      </c>
      <c r="D38" s="53" t="s">
        <v>135</v>
      </c>
    </row>
    <row r="39" spans="1:4" x14ac:dyDescent="0.25">
      <c r="A39" s="53" t="s">
        <v>200</v>
      </c>
      <c r="B39" s="53" t="s">
        <v>203</v>
      </c>
      <c r="C39" s="59">
        <v>4105.92</v>
      </c>
      <c r="D39" s="53" t="s">
        <v>132</v>
      </c>
    </row>
    <row r="40" spans="1:4" x14ac:dyDescent="0.25">
      <c r="A40" s="53" t="s">
        <v>193</v>
      </c>
      <c r="B40" s="53" t="s">
        <v>197</v>
      </c>
      <c r="C40" s="59">
        <v>4029.48</v>
      </c>
      <c r="D40" s="53" t="s">
        <v>135</v>
      </c>
    </row>
    <row r="41" spans="1:4" x14ac:dyDescent="0.25">
      <c r="A41" s="53" t="s">
        <v>193</v>
      </c>
      <c r="B41" s="53" t="s">
        <v>194</v>
      </c>
      <c r="C41" s="59">
        <v>4013.1</v>
      </c>
      <c r="D41" s="53" t="s">
        <v>133</v>
      </c>
    </row>
    <row r="42" spans="1:4" x14ac:dyDescent="0.25">
      <c r="A42" s="53" t="s">
        <v>174</v>
      </c>
      <c r="B42" s="53" t="s">
        <v>175</v>
      </c>
      <c r="C42" s="59">
        <v>3989.9</v>
      </c>
      <c r="D42" s="53" t="s">
        <v>133</v>
      </c>
    </row>
    <row r="43" spans="1:4" x14ac:dyDescent="0.25">
      <c r="A43" s="53" t="s">
        <v>130</v>
      </c>
      <c r="B43" s="53" t="s">
        <v>140</v>
      </c>
      <c r="C43" s="59">
        <v>3979</v>
      </c>
      <c r="D43" s="53" t="s">
        <v>135</v>
      </c>
    </row>
    <row r="44" spans="1:4" x14ac:dyDescent="0.25">
      <c r="A44" s="53" t="s">
        <v>193</v>
      </c>
      <c r="B44" s="53" t="s">
        <v>194</v>
      </c>
      <c r="C44" s="59">
        <v>3900</v>
      </c>
      <c r="D44" s="53" t="s">
        <v>134</v>
      </c>
    </row>
    <row r="45" spans="1:4" x14ac:dyDescent="0.25">
      <c r="A45" s="53" t="s">
        <v>206</v>
      </c>
      <c r="B45" s="53" t="s">
        <v>207</v>
      </c>
      <c r="C45" s="59">
        <v>3887.92</v>
      </c>
      <c r="D45" s="53" t="s">
        <v>134</v>
      </c>
    </row>
    <row r="46" spans="1:4" x14ac:dyDescent="0.25">
      <c r="A46" s="53" t="s">
        <v>147</v>
      </c>
      <c r="B46" s="53" t="s">
        <v>154</v>
      </c>
      <c r="C46" s="59">
        <v>3857.41</v>
      </c>
      <c r="D46" s="53" t="s">
        <v>135</v>
      </c>
    </row>
    <row r="47" spans="1:4" x14ac:dyDescent="0.25">
      <c r="A47" s="53" t="s">
        <v>200</v>
      </c>
      <c r="B47" s="53" t="s">
        <v>205</v>
      </c>
      <c r="C47" s="59">
        <v>3826.5</v>
      </c>
      <c r="D47" s="53" t="s">
        <v>135</v>
      </c>
    </row>
    <row r="48" spans="1:4" x14ac:dyDescent="0.25">
      <c r="A48" s="53" t="s">
        <v>206</v>
      </c>
      <c r="B48" s="53" t="s">
        <v>211</v>
      </c>
      <c r="C48" s="59">
        <v>3747.9</v>
      </c>
      <c r="D48" s="53" t="s">
        <v>134</v>
      </c>
    </row>
    <row r="49" spans="1:4" x14ac:dyDescent="0.25">
      <c r="A49" s="53" t="s">
        <v>200</v>
      </c>
      <c r="B49" s="53" t="s">
        <v>203</v>
      </c>
      <c r="C49" s="59">
        <v>3556.8</v>
      </c>
      <c r="D49" s="53" t="s">
        <v>135</v>
      </c>
    </row>
    <row r="50" spans="1:4" x14ac:dyDescent="0.25">
      <c r="A50" s="53" t="s">
        <v>174</v>
      </c>
      <c r="B50" s="53" t="s">
        <v>175</v>
      </c>
      <c r="C50" s="59">
        <v>3329.28</v>
      </c>
      <c r="D50" s="53" t="s">
        <v>132</v>
      </c>
    </row>
    <row r="51" spans="1:4" x14ac:dyDescent="0.25">
      <c r="A51" s="53" t="s">
        <v>206</v>
      </c>
      <c r="B51" s="53" t="s">
        <v>211</v>
      </c>
      <c r="C51" s="59">
        <v>3323.2</v>
      </c>
      <c r="D51" s="53" t="s">
        <v>135</v>
      </c>
    </row>
    <row r="52" spans="1:4" x14ac:dyDescent="0.25">
      <c r="A52" s="53" t="s">
        <v>185</v>
      </c>
      <c r="B52" s="53" t="s">
        <v>188</v>
      </c>
      <c r="C52" s="59">
        <v>3318</v>
      </c>
      <c r="D52" s="53" t="s">
        <v>134</v>
      </c>
    </row>
    <row r="53" spans="1:4" x14ac:dyDescent="0.25">
      <c r="A53" s="53" t="s">
        <v>200</v>
      </c>
      <c r="B53" s="53" t="s">
        <v>203</v>
      </c>
      <c r="C53" s="59">
        <v>3310.56</v>
      </c>
      <c r="D53" s="53" t="s">
        <v>133</v>
      </c>
    </row>
    <row r="54" spans="1:4" x14ac:dyDescent="0.25">
      <c r="A54" s="53" t="s">
        <v>130</v>
      </c>
      <c r="B54" s="53" t="s">
        <v>141</v>
      </c>
      <c r="C54" s="59">
        <v>3261.6</v>
      </c>
      <c r="D54" s="53" t="s">
        <v>134</v>
      </c>
    </row>
    <row r="55" spans="1:4" x14ac:dyDescent="0.25">
      <c r="A55" s="53" t="s">
        <v>147</v>
      </c>
      <c r="B55" s="53" t="s">
        <v>159</v>
      </c>
      <c r="C55" s="59">
        <v>3202.87</v>
      </c>
      <c r="D55" s="53" t="s">
        <v>132</v>
      </c>
    </row>
    <row r="56" spans="1:4" x14ac:dyDescent="0.25">
      <c r="A56" s="53" t="s">
        <v>174</v>
      </c>
      <c r="B56" s="53" t="s">
        <v>175</v>
      </c>
      <c r="C56" s="59">
        <v>3060</v>
      </c>
      <c r="D56" s="53" t="s">
        <v>135</v>
      </c>
    </row>
    <row r="57" spans="1:4" x14ac:dyDescent="0.25">
      <c r="A57" s="53" t="s">
        <v>174</v>
      </c>
      <c r="B57" s="53" t="s">
        <v>182</v>
      </c>
      <c r="C57" s="59">
        <v>3029.25</v>
      </c>
      <c r="D57" s="53" t="s">
        <v>133</v>
      </c>
    </row>
    <row r="58" spans="1:4" x14ac:dyDescent="0.25">
      <c r="A58" s="53" t="s">
        <v>174</v>
      </c>
      <c r="B58" s="53" t="s">
        <v>181</v>
      </c>
      <c r="C58" s="59">
        <v>3027.6</v>
      </c>
      <c r="D58" s="53" t="s">
        <v>134</v>
      </c>
    </row>
    <row r="59" spans="1:4" x14ac:dyDescent="0.25">
      <c r="A59" s="53" t="s">
        <v>147</v>
      </c>
      <c r="B59" s="53" t="s">
        <v>158</v>
      </c>
      <c r="C59" s="59">
        <v>3021</v>
      </c>
      <c r="D59" s="53" t="s">
        <v>134</v>
      </c>
    </row>
    <row r="60" spans="1:4" x14ac:dyDescent="0.25">
      <c r="A60" s="53" t="s">
        <v>174</v>
      </c>
      <c r="B60" s="53" t="s">
        <v>178</v>
      </c>
      <c r="C60" s="59">
        <v>2993.12</v>
      </c>
      <c r="D60" s="53" t="s">
        <v>133</v>
      </c>
    </row>
    <row r="61" spans="1:4" x14ac:dyDescent="0.25">
      <c r="A61" s="53" t="s">
        <v>147</v>
      </c>
      <c r="B61" s="53" t="s">
        <v>149</v>
      </c>
      <c r="C61" s="59">
        <v>2970</v>
      </c>
      <c r="D61" s="53" t="s">
        <v>133</v>
      </c>
    </row>
    <row r="62" spans="1:4" x14ac:dyDescent="0.25">
      <c r="A62" s="53" t="s">
        <v>147</v>
      </c>
      <c r="B62" s="53" t="s">
        <v>156</v>
      </c>
      <c r="C62" s="59">
        <v>2960</v>
      </c>
      <c r="D62" s="53" t="s">
        <v>135</v>
      </c>
    </row>
    <row r="63" spans="1:4" x14ac:dyDescent="0.25">
      <c r="A63" s="53" t="s">
        <v>185</v>
      </c>
      <c r="B63" s="53" t="s">
        <v>192</v>
      </c>
      <c r="C63" s="59">
        <v>2912.7</v>
      </c>
      <c r="D63" s="53" t="s">
        <v>132</v>
      </c>
    </row>
    <row r="64" spans="1:4" x14ac:dyDescent="0.25">
      <c r="A64" s="53" t="s">
        <v>160</v>
      </c>
      <c r="B64" s="53" t="s">
        <v>162</v>
      </c>
      <c r="C64" s="59">
        <v>2835.68</v>
      </c>
      <c r="D64" s="53" t="s">
        <v>135</v>
      </c>
    </row>
    <row r="65" spans="1:4" x14ac:dyDescent="0.25">
      <c r="A65" s="53" t="s">
        <v>130</v>
      </c>
      <c r="B65" s="53" t="s">
        <v>136</v>
      </c>
      <c r="C65" s="59">
        <v>2720.8</v>
      </c>
      <c r="D65" s="53" t="s">
        <v>132</v>
      </c>
    </row>
    <row r="66" spans="1:4" x14ac:dyDescent="0.25">
      <c r="A66" s="53" t="s">
        <v>200</v>
      </c>
      <c r="B66" s="53" t="s">
        <v>205</v>
      </c>
      <c r="C66" s="59">
        <v>2700</v>
      </c>
      <c r="D66" s="53" t="s">
        <v>134</v>
      </c>
    </row>
    <row r="67" spans="1:4" x14ac:dyDescent="0.25">
      <c r="A67" s="53" t="s">
        <v>206</v>
      </c>
      <c r="B67" s="53" t="s">
        <v>212</v>
      </c>
      <c r="C67" s="59">
        <v>2698</v>
      </c>
      <c r="D67" s="53" t="s">
        <v>133</v>
      </c>
    </row>
    <row r="68" spans="1:4" x14ac:dyDescent="0.25">
      <c r="A68" s="53" t="s">
        <v>130</v>
      </c>
      <c r="B68" s="53" t="s">
        <v>143</v>
      </c>
      <c r="C68" s="59">
        <v>2683.5</v>
      </c>
      <c r="D68" s="53" t="s">
        <v>135</v>
      </c>
    </row>
    <row r="69" spans="1:4" x14ac:dyDescent="0.25">
      <c r="A69" s="53" t="s">
        <v>174</v>
      </c>
      <c r="B69" s="53" t="s">
        <v>178</v>
      </c>
      <c r="C69" s="59">
        <v>2681.87</v>
      </c>
      <c r="D69" s="53" t="s">
        <v>135</v>
      </c>
    </row>
    <row r="70" spans="1:4" x14ac:dyDescent="0.25">
      <c r="A70" s="53" t="s">
        <v>147</v>
      </c>
      <c r="B70" s="53" t="s">
        <v>158</v>
      </c>
      <c r="C70" s="59">
        <v>2679</v>
      </c>
      <c r="D70" s="53" t="s">
        <v>132</v>
      </c>
    </row>
    <row r="71" spans="1:4" x14ac:dyDescent="0.25">
      <c r="A71" s="53" t="s">
        <v>193</v>
      </c>
      <c r="B71" s="53" t="s">
        <v>194</v>
      </c>
      <c r="C71" s="59">
        <v>2667.6</v>
      </c>
      <c r="D71" s="53" t="s">
        <v>132</v>
      </c>
    </row>
    <row r="72" spans="1:4" x14ac:dyDescent="0.25">
      <c r="A72" s="53" t="s">
        <v>174</v>
      </c>
      <c r="B72" s="53" t="s">
        <v>179</v>
      </c>
      <c r="C72" s="59">
        <v>2649.6</v>
      </c>
      <c r="D72" s="53" t="s">
        <v>132</v>
      </c>
    </row>
    <row r="73" spans="1:4" x14ac:dyDescent="0.25">
      <c r="A73" s="53" t="s">
        <v>160</v>
      </c>
      <c r="B73" s="53" t="s">
        <v>165</v>
      </c>
      <c r="C73" s="59">
        <v>2646.08</v>
      </c>
      <c r="D73" s="53" t="s">
        <v>133</v>
      </c>
    </row>
    <row r="74" spans="1:4" x14ac:dyDescent="0.25">
      <c r="A74" s="53" t="s">
        <v>147</v>
      </c>
      <c r="B74" s="53" t="s">
        <v>159</v>
      </c>
      <c r="C74" s="59">
        <v>2590.1</v>
      </c>
      <c r="D74" s="53" t="s">
        <v>135</v>
      </c>
    </row>
    <row r="75" spans="1:4" x14ac:dyDescent="0.25">
      <c r="A75" s="53" t="s">
        <v>206</v>
      </c>
      <c r="B75" s="53" t="s">
        <v>213</v>
      </c>
      <c r="C75" s="59">
        <v>2542.77</v>
      </c>
      <c r="D75" s="53" t="s">
        <v>135</v>
      </c>
    </row>
    <row r="76" spans="1:4" x14ac:dyDescent="0.25">
      <c r="A76" s="53" t="s">
        <v>174</v>
      </c>
      <c r="B76" s="53" t="s">
        <v>176</v>
      </c>
      <c r="C76" s="59">
        <v>2541.29</v>
      </c>
      <c r="D76" s="53" t="s">
        <v>134</v>
      </c>
    </row>
    <row r="77" spans="1:4" x14ac:dyDescent="0.25">
      <c r="A77" s="53" t="s">
        <v>174</v>
      </c>
      <c r="B77" s="53" t="s">
        <v>176</v>
      </c>
      <c r="C77" s="59">
        <v>2472.5</v>
      </c>
      <c r="D77" s="53" t="s">
        <v>135</v>
      </c>
    </row>
    <row r="78" spans="1:4" x14ac:dyDescent="0.25">
      <c r="A78" s="53" t="s">
        <v>130</v>
      </c>
      <c r="B78" s="53" t="s">
        <v>137</v>
      </c>
      <c r="C78" s="59">
        <v>2424.6</v>
      </c>
      <c r="D78" s="53" t="s">
        <v>135</v>
      </c>
    </row>
    <row r="79" spans="1:4" x14ac:dyDescent="0.25">
      <c r="A79" s="53" t="s">
        <v>206</v>
      </c>
      <c r="B79" s="53" t="s">
        <v>208</v>
      </c>
      <c r="C79" s="59">
        <v>2362.5</v>
      </c>
      <c r="D79" s="53" t="s">
        <v>133</v>
      </c>
    </row>
    <row r="80" spans="1:4" x14ac:dyDescent="0.25">
      <c r="A80" s="53" t="s">
        <v>174</v>
      </c>
      <c r="B80" s="53" t="s">
        <v>181</v>
      </c>
      <c r="C80" s="59">
        <v>2349</v>
      </c>
      <c r="D80" s="53" t="s">
        <v>135</v>
      </c>
    </row>
    <row r="81" spans="1:4" x14ac:dyDescent="0.25">
      <c r="A81" s="53" t="s">
        <v>185</v>
      </c>
      <c r="B81" s="53" t="s">
        <v>190</v>
      </c>
      <c r="C81" s="59">
        <v>2307.1999999999998</v>
      </c>
      <c r="D81" s="53" t="s">
        <v>134</v>
      </c>
    </row>
    <row r="82" spans="1:4" x14ac:dyDescent="0.25">
      <c r="A82" s="53" t="s">
        <v>206</v>
      </c>
      <c r="B82" s="53" t="s">
        <v>207</v>
      </c>
      <c r="C82" s="59">
        <v>2272</v>
      </c>
      <c r="D82" s="53" t="s">
        <v>133</v>
      </c>
    </row>
    <row r="83" spans="1:4" x14ac:dyDescent="0.25">
      <c r="A83" s="53" t="s">
        <v>147</v>
      </c>
      <c r="B83" s="53" t="s">
        <v>157</v>
      </c>
      <c r="C83" s="59">
        <v>2255.5</v>
      </c>
      <c r="D83" s="53" t="s">
        <v>134</v>
      </c>
    </row>
    <row r="84" spans="1:4" x14ac:dyDescent="0.25">
      <c r="A84" s="53" t="s">
        <v>174</v>
      </c>
      <c r="B84" s="53" t="s">
        <v>180</v>
      </c>
      <c r="C84" s="59">
        <v>2220.8000000000002</v>
      </c>
      <c r="D84" s="53" t="s">
        <v>133</v>
      </c>
    </row>
    <row r="85" spans="1:4" x14ac:dyDescent="0.25">
      <c r="A85" s="53" t="s">
        <v>206</v>
      </c>
      <c r="B85" s="53" t="s">
        <v>212</v>
      </c>
      <c r="C85" s="59">
        <v>2199.25</v>
      </c>
      <c r="D85" s="53" t="s">
        <v>134</v>
      </c>
    </row>
    <row r="86" spans="1:4" x14ac:dyDescent="0.25">
      <c r="A86" s="53" t="s">
        <v>160</v>
      </c>
      <c r="B86" s="53" t="s">
        <v>166</v>
      </c>
      <c r="C86" s="59">
        <v>2195</v>
      </c>
      <c r="D86" s="53" t="s">
        <v>134</v>
      </c>
    </row>
    <row r="87" spans="1:4" x14ac:dyDescent="0.25">
      <c r="A87" s="53" t="s">
        <v>200</v>
      </c>
      <c r="B87" s="53" t="s">
        <v>204</v>
      </c>
      <c r="C87" s="59">
        <v>2185.5</v>
      </c>
      <c r="D87" s="53" t="s">
        <v>133</v>
      </c>
    </row>
    <row r="88" spans="1:4" x14ac:dyDescent="0.25">
      <c r="A88" s="53" t="s">
        <v>206</v>
      </c>
      <c r="B88" s="53" t="s">
        <v>207</v>
      </c>
      <c r="C88" s="59">
        <v>2162</v>
      </c>
      <c r="D88" s="53" t="s">
        <v>135</v>
      </c>
    </row>
    <row r="89" spans="1:4" x14ac:dyDescent="0.25">
      <c r="A89" s="53" t="s">
        <v>147</v>
      </c>
      <c r="B89" s="53" t="s">
        <v>154</v>
      </c>
      <c r="C89" s="59">
        <v>2150.77</v>
      </c>
      <c r="D89" s="53" t="s">
        <v>133</v>
      </c>
    </row>
    <row r="90" spans="1:4" x14ac:dyDescent="0.25">
      <c r="A90" s="53" t="s">
        <v>130</v>
      </c>
      <c r="B90" s="53" t="s">
        <v>131</v>
      </c>
      <c r="C90" s="59">
        <v>2128.5</v>
      </c>
      <c r="D90" s="53" t="s">
        <v>135</v>
      </c>
    </row>
    <row r="91" spans="1:4" x14ac:dyDescent="0.25">
      <c r="A91" s="53" t="s">
        <v>193</v>
      </c>
      <c r="B91" s="53" t="s">
        <v>197</v>
      </c>
      <c r="C91" s="59">
        <v>2099.1999999999998</v>
      </c>
      <c r="D91" s="53" t="s">
        <v>133</v>
      </c>
    </row>
    <row r="92" spans="1:4" x14ac:dyDescent="0.25">
      <c r="A92" s="53" t="s">
        <v>130</v>
      </c>
      <c r="B92" s="53" t="s">
        <v>136</v>
      </c>
      <c r="C92" s="59">
        <v>2061.5</v>
      </c>
      <c r="D92" s="53" t="s">
        <v>134</v>
      </c>
    </row>
    <row r="93" spans="1:4" x14ac:dyDescent="0.25">
      <c r="A93" s="53" t="s">
        <v>160</v>
      </c>
      <c r="B93" s="53" t="s">
        <v>162</v>
      </c>
      <c r="C93" s="59">
        <v>2061.17</v>
      </c>
      <c r="D93" s="53" t="s">
        <v>134</v>
      </c>
    </row>
    <row r="94" spans="1:4" x14ac:dyDescent="0.25">
      <c r="A94" s="53" t="s">
        <v>130</v>
      </c>
      <c r="B94" s="53" t="s">
        <v>136</v>
      </c>
      <c r="C94" s="59">
        <v>2028.25</v>
      </c>
      <c r="D94" s="53" t="s">
        <v>135</v>
      </c>
    </row>
    <row r="95" spans="1:4" x14ac:dyDescent="0.25">
      <c r="A95" s="53" t="s">
        <v>200</v>
      </c>
      <c r="B95" s="53" t="s">
        <v>204</v>
      </c>
      <c r="C95" s="59">
        <v>2018.1</v>
      </c>
      <c r="D95" s="53" t="s">
        <v>132</v>
      </c>
    </row>
    <row r="96" spans="1:4" x14ac:dyDescent="0.25">
      <c r="A96" s="53" t="s">
        <v>147</v>
      </c>
      <c r="B96" s="53" t="s">
        <v>153</v>
      </c>
      <c r="C96" s="59">
        <v>1994.85</v>
      </c>
      <c r="D96" s="53" t="s">
        <v>132</v>
      </c>
    </row>
    <row r="97" spans="1:4" x14ac:dyDescent="0.25">
      <c r="A97" s="53" t="s">
        <v>147</v>
      </c>
      <c r="B97" s="53" t="s">
        <v>154</v>
      </c>
      <c r="C97" s="59">
        <v>1975.54</v>
      </c>
      <c r="D97" s="53" t="s">
        <v>134</v>
      </c>
    </row>
    <row r="98" spans="1:4" x14ac:dyDescent="0.25">
      <c r="A98" s="53" t="s">
        <v>174</v>
      </c>
      <c r="B98" s="53" t="s">
        <v>181</v>
      </c>
      <c r="C98" s="59">
        <v>1973.8</v>
      </c>
      <c r="D98" s="53" t="s">
        <v>132</v>
      </c>
    </row>
    <row r="99" spans="1:4" x14ac:dyDescent="0.25">
      <c r="A99" s="53" t="s">
        <v>206</v>
      </c>
      <c r="B99" s="53" t="s">
        <v>217</v>
      </c>
      <c r="C99" s="59">
        <v>1953.67</v>
      </c>
      <c r="D99" s="53" t="s">
        <v>135</v>
      </c>
    </row>
    <row r="100" spans="1:4" x14ac:dyDescent="0.25">
      <c r="A100" s="53" t="s">
        <v>160</v>
      </c>
      <c r="B100" s="53" t="s">
        <v>167</v>
      </c>
      <c r="C100" s="59">
        <v>1935</v>
      </c>
      <c r="D100" s="53" t="s">
        <v>135</v>
      </c>
    </row>
    <row r="101" spans="1:4" x14ac:dyDescent="0.25">
      <c r="A101" s="53" t="s">
        <v>206</v>
      </c>
      <c r="B101" s="53" t="s">
        <v>212</v>
      </c>
      <c r="C101" s="59">
        <v>1928.5</v>
      </c>
      <c r="D101" s="53" t="s">
        <v>135</v>
      </c>
    </row>
    <row r="102" spans="1:4" x14ac:dyDescent="0.25">
      <c r="A102" s="53" t="s">
        <v>206</v>
      </c>
      <c r="B102" s="53" t="s">
        <v>215</v>
      </c>
      <c r="C102" s="59">
        <v>1922.33</v>
      </c>
      <c r="D102" s="53" t="s">
        <v>135</v>
      </c>
    </row>
    <row r="103" spans="1:4" x14ac:dyDescent="0.25">
      <c r="A103" s="53" t="s">
        <v>147</v>
      </c>
      <c r="B103" s="53" t="s">
        <v>158</v>
      </c>
      <c r="C103" s="59">
        <v>1881</v>
      </c>
      <c r="D103" s="53" t="s">
        <v>133</v>
      </c>
    </row>
    <row r="104" spans="1:4" x14ac:dyDescent="0.25">
      <c r="A104" s="53" t="s">
        <v>200</v>
      </c>
      <c r="B104" s="53" t="s">
        <v>203</v>
      </c>
      <c r="C104" s="59">
        <v>1881</v>
      </c>
      <c r="D104" s="53" t="s">
        <v>134</v>
      </c>
    </row>
    <row r="105" spans="1:4" x14ac:dyDescent="0.25">
      <c r="A105" s="53" t="s">
        <v>200</v>
      </c>
      <c r="B105" s="53" t="s">
        <v>204</v>
      </c>
      <c r="C105" s="59">
        <v>1866.97</v>
      </c>
      <c r="D105" s="53" t="s">
        <v>134</v>
      </c>
    </row>
    <row r="106" spans="1:4" x14ac:dyDescent="0.25">
      <c r="A106" s="53" t="s">
        <v>200</v>
      </c>
      <c r="B106" s="53" t="s">
        <v>202</v>
      </c>
      <c r="C106" s="59">
        <v>1855</v>
      </c>
      <c r="D106" s="53" t="s">
        <v>134</v>
      </c>
    </row>
    <row r="107" spans="1:4" x14ac:dyDescent="0.25">
      <c r="A107" s="53" t="s">
        <v>160</v>
      </c>
      <c r="B107" s="53" t="s">
        <v>165</v>
      </c>
      <c r="C107" s="59">
        <v>1849.7</v>
      </c>
      <c r="D107" s="53" t="s">
        <v>134</v>
      </c>
    </row>
    <row r="108" spans="1:4" x14ac:dyDescent="0.25">
      <c r="A108" s="53" t="s">
        <v>206</v>
      </c>
      <c r="B108" s="53" t="s">
        <v>215</v>
      </c>
      <c r="C108" s="59">
        <v>1838.19</v>
      </c>
      <c r="D108" s="53" t="s">
        <v>133</v>
      </c>
    </row>
    <row r="109" spans="1:4" x14ac:dyDescent="0.25">
      <c r="A109" s="53" t="s">
        <v>130</v>
      </c>
      <c r="B109" s="53" t="s">
        <v>141</v>
      </c>
      <c r="C109" s="59">
        <v>1774.08</v>
      </c>
      <c r="D109" s="53" t="s">
        <v>133</v>
      </c>
    </row>
    <row r="110" spans="1:4" x14ac:dyDescent="0.25">
      <c r="A110" s="53" t="s">
        <v>160</v>
      </c>
      <c r="B110" s="53" t="s">
        <v>166</v>
      </c>
      <c r="C110" s="59">
        <v>1756</v>
      </c>
      <c r="D110" s="53" t="s">
        <v>135</v>
      </c>
    </row>
    <row r="111" spans="1:4" x14ac:dyDescent="0.25">
      <c r="A111" s="53" t="s">
        <v>160</v>
      </c>
      <c r="B111" s="53" t="s">
        <v>166</v>
      </c>
      <c r="C111" s="59">
        <v>1755</v>
      </c>
      <c r="D111" s="53" t="s">
        <v>132</v>
      </c>
    </row>
    <row r="112" spans="1:4" x14ac:dyDescent="0.25">
      <c r="A112" s="53" t="s">
        <v>147</v>
      </c>
      <c r="B112" s="53" t="s">
        <v>153</v>
      </c>
      <c r="C112" s="59">
        <v>1753.62</v>
      </c>
      <c r="D112" s="53" t="s">
        <v>133</v>
      </c>
    </row>
    <row r="113" spans="1:4" x14ac:dyDescent="0.25">
      <c r="A113" s="53" t="s">
        <v>147</v>
      </c>
      <c r="B113" s="53" t="s">
        <v>152</v>
      </c>
      <c r="C113" s="59">
        <v>1750</v>
      </c>
      <c r="D113" s="53" t="s">
        <v>134</v>
      </c>
    </row>
    <row r="114" spans="1:4" x14ac:dyDescent="0.25">
      <c r="A114" s="53" t="s">
        <v>130</v>
      </c>
      <c r="B114" s="53" t="s">
        <v>146</v>
      </c>
      <c r="C114" s="59">
        <v>1742.4</v>
      </c>
      <c r="D114" s="53" t="s">
        <v>132</v>
      </c>
    </row>
    <row r="115" spans="1:4" x14ac:dyDescent="0.25">
      <c r="A115" s="53" t="s">
        <v>185</v>
      </c>
      <c r="B115" s="53" t="s">
        <v>192</v>
      </c>
      <c r="C115" s="59">
        <v>1735.65</v>
      </c>
      <c r="D115" s="53" t="s">
        <v>133</v>
      </c>
    </row>
    <row r="116" spans="1:4" x14ac:dyDescent="0.25">
      <c r="A116" s="53" t="s">
        <v>160</v>
      </c>
      <c r="B116" s="53" t="s">
        <v>169</v>
      </c>
      <c r="C116" s="59">
        <v>1733</v>
      </c>
      <c r="D116" s="53" t="s">
        <v>134</v>
      </c>
    </row>
    <row r="117" spans="1:4" x14ac:dyDescent="0.25">
      <c r="A117" s="53" t="s">
        <v>130</v>
      </c>
      <c r="B117" s="53" t="s">
        <v>141</v>
      </c>
      <c r="C117" s="59">
        <v>1705.5</v>
      </c>
      <c r="D117" s="53" t="s">
        <v>135</v>
      </c>
    </row>
    <row r="118" spans="1:4" x14ac:dyDescent="0.25">
      <c r="A118" s="53" t="s">
        <v>147</v>
      </c>
      <c r="B118" s="53" t="s">
        <v>153</v>
      </c>
      <c r="C118" s="59">
        <v>1701.87</v>
      </c>
      <c r="D118" s="53" t="s">
        <v>135</v>
      </c>
    </row>
    <row r="119" spans="1:4" x14ac:dyDescent="0.25">
      <c r="A119" s="53" t="s">
        <v>160</v>
      </c>
      <c r="B119" s="53" t="s">
        <v>168</v>
      </c>
      <c r="C119" s="59">
        <v>1701</v>
      </c>
      <c r="D119" s="53" t="s">
        <v>135</v>
      </c>
    </row>
    <row r="120" spans="1:4" x14ac:dyDescent="0.25">
      <c r="A120" s="53" t="s">
        <v>160</v>
      </c>
      <c r="B120" s="53" t="s">
        <v>165</v>
      </c>
      <c r="C120" s="59">
        <v>1685.36</v>
      </c>
      <c r="D120" s="53" t="s">
        <v>132</v>
      </c>
    </row>
    <row r="121" spans="1:4" x14ac:dyDescent="0.25">
      <c r="A121" s="53" t="s">
        <v>130</v>
      </c>
      <c r="B121" s="53" t="s">
        <v>146</v>
      </c>
      <c r="C121" s="59">
        <v>1683</v>
      </c>
      <c r="D121" s="53" t="s">
        <v>134</v>
      </c>
    </row>
    <row r="122" spans="1:4" x14ac:dyDescent="0.25">
      <c r="A122" s="53" t="s">
        <v>185</v>
      </c>
      <c r="B122" s="53" t="s">
        <v>192</v>
      </c>
      <c r="C122" s="59">
        <v>1679.12</v>
      </c>
      <c r="D122" s="53" t="s">
        <v>134</v>
      </c>
    </row>
    <row r="123" spans="1:4" x14ac:dyDescent="0.25">
      <c r="A123" s="53" t="s">
        <v>206</v>
      </c>
      <c r="B123" s="53" t="s">
        <v>216</v>
      </c>
      <c r="C123" s="59">
        <v>1646.25</v>
      </c>
      <c r="D123" s="53" t="s">
        <v>134</v>
      </c>
    </row>
    <row r="124" spans="1:4" x14ac:dyDescent="0.25">
      <c r="A124" s="53" t="s">
        <v>160</v>
      </c>
      <c r="B124" s="53" t="s">
        <v>163</v>
      </c>
      <c r="C124" s="59">
        <v>1605.6</v>
      </c>
      <c r="D124" s="53" t="s">
        <v>132</v>
      </c>
    </row>
    <row r="125" spans="1:4" x14ac:dyDescent="0.25">
      <c r="A125" s="53" t="s">
        <v>200</v>
      </c>
      <c r="B125" s="53" t="s">
        <v>205</v>
      </c>
      <c r="C125" s="59">
        <v>1575</v>
      </c>
      <c r="D125" s="53" t="s">
        <v>133</v>
      </c>
    </row>
    <row r="126" spans="1:4" x14ac:dyDescent="0.25">
      <c r="A126" s="53" t="s">
        <v>147</v>
      </c>
      <c r="B126" s="53" t="s">
        <v>158</v>
      </c>
      <c r="C126" s="59">
        <v>1510.5</v>
      </c>
      <c r="D126" s="53" t="s">
        <v>135</v>
      </c>
    </row>
    <row r="127" spans="1:4" x14ac:dyDescent="0.25">
      <c r="A127" s="53" t="s">
        <v>130</v>
      </c>
      <c r="B127" s="53" t="s">
        <v>144</v>
      </c>
      <c r="C127" s="59">
        <v>1508.92</v>
      </c>
      <c r="D127" s="53" t="s">
        <v>133</v>
      </c>
    </row>
    <row r="128" spans="1:4" x14ac:dyDescent="0.25">
      <c r="A128" s="53" t="s">
        <v>130</v>
      </c>
      <c r="B128" s="53" t="s">
        <v>143</v>
      </c>
      <c r="C128" s="59">
        <v>1508.4</v>
      </c>
      <c r="D128" s="53" t="s">
        <v>132</v>
      </c>
    </row>
    <row r="129" spans="1:4" x14ac:dyDescent="0.25">
      <c r="A129" s="53" t="s">
        <v>206</v>
      </c>
      <c r="B129" s="53" t="s">
        <v>218</v>
      </c>
      <c r="C129" s="59">
        <v>1504.8</v>
      </c>
      <c r="D129" s="53" t="s">
        <v>134</v>
      </c>
    </row>
    <row r="130" spans="1:4" x14ac:dyDescent="0.25">
      <c r="A130" s="53" t="s">
        <v>193</v>
      </c>
      <c r="B130" s="53" t="s">
        <v>197</v>
      </c>
      <c r="C130" s="59">
        <v>1500.6</v>
      </c>
      <c r="D130" s="53" t="s">
        <v>134</v>
      </c>
    </row>
    <row r="131" spans="1:4" x14ac:dyDescent="0.25">
      <c r="A131" s="53" t="s">
        <v>206</v>
      </c>
      <c r="B131" s="53" t="s">
        <v>208</v>
      </c>
      <c r="C131" s="59">
        <v>1500</v>
      </c>
      <c r="D131" s="53" t="s">
        <v>132</v>
      </c>
    </row>
    <row r="132" spans="1:4" x14ac:dyDescent="0.25">
      <c r="A132" s="53" t="s">
        <v>206</v>
      </c>
      <c r="B132" s="53" t="s">
        <v>207</v>
      </c>
      <c r="C132" s="59">
        <v>1474.41</v>
      </c>
      <c r="D132" s="53" t="s">
        <v>132</v>
      </c>
    </row>
    <row r="133" spans="1:4" x14ac:dyDescent="0.25">
      <c r="A133" s="53" t="s">
        <v>174</v>
      </c>
      <c r="B133" s="53" t="s">
        <v>178</v>
      </c>
      <c r="C133" s="59">
        <v>1458.75</v>
      </c>
      <c r="D133" s="53" t="s">
        <v>134</v>
      </c>
    </row>
    <row r="134" spans="1:4" x14ac:dyDescent="0.25">
      <c r="A134" s="53" t="s">
        <v>160</v>
      </c>
      <c r="B134" s="53" t="s">
        <v>169</v>
      </c>
      <c r="C134" s="59">
        <v>1434</v>
      </c>
      <c r="D134" s="53" t="s">
        <v>135</v>
      </c>
    </row>
    <row r="135" spans="1:4" x14ac:dyDescent="0.25">
      <c r="A135" s="53" t="s">
        <v>160</v>
      </c>
      <c r="B135" s="53" t="s">
        <v>169</v>
      </c>
      <c r="C135" s="59">
        <v>1418</v>
      </c>
      <c r="D135" s="53" t="s">
        <v>132</v>
      </c>
    </row>
    <row r="136" spans="1:4" x14ac:dyDescent="0.25">
      <c r="A136" s="53" t="s">
        <v>200</v>
      </c>
      <c r="B136" s="53" t="s">
        <v>202</v>
      </c>
      <c r="C136" s="59">
        <v>1411.92</v>
      </c>
      <c r="D136" s="53" t="s">
        <v>132</v>
      </c>
    </row>
    <row r="137" spans="1:4" x14ac:dyDescent="0.25">
      <c r="A137" s="53" t="s">
        <v>130</v>
      </c>
      <c r="B137" s="53" t="s">
        <v>140</v>
      </c>
      <c r="C137" s="59">
        <v>1398.4</v>
      </c>
      <c r="D137" s="53" t="s">
        <v>132</v>
      </c>
    </row>
    <row r="138" spans="1:4" x14ac:dyDescent="0.25">
      <c r="A138" s="53" t="s">
        <v>193</v>
      </c>
      <c r="B138" s="53" t="s">
        <v>195</v>
      </c>
      <c r="C138" s="59">
        <v>1396.8</v>
      </c>
      <c r="D138" s="53" t="s">
        <v>132</v>
      </c>
    </row>
    <row r="139" spans="1:4" x14ac:dyDescent="0.25">
      <c r="A139" s="53" t="s">
        <v>174</v>
      </c>
      <c r="B139" s="53" t="s">
        <v>183</v>
      </c>
      <c r="C139" s="59">
        <v>1396.5</v>
      </c>
      <c r="D139" s="53" t="s">
        <v>133</v>
      </c>
    </row>
    <row r="140" spans="1:4" x14ac:dyDescent="0.25">
      <c r="A140" s="53" t="s">
        <v>206</v>
      </c>
      <c r="B140" s="53" t="s">
        <v>209</v>
      </c>
      <c r="C140" s="59">
        <v>1393.9</v>
      </c>
      <c r="D140" s="53" t="s">
        <v>134</v>
      </c>
    </row>
    <row r="141" spans="1:4" x14ac:dyDescent="0.25">
      <c r="A141" s="53" t="s">
        <v>160</v>
      </c>
      <c r="B141" s="53" t="s">
        <v>168</v>
      </c>
      <c r="C141" s="59">
        <v>1360.8</v>
      </c>
      <c r="D141" s="53" t="s">
        <v>134</v>
      </c>
    </row>
    <row r="142" spans="1:4" x14ac:dyDescent="0.25">
      <c r="A142" s="53" t="s">
        <v>174</v>
      </c>
      <c r="B142" s="53" t="s">
        <v>182</v>
      </c>
      <c r="C142" s="59">
        <v>1357.44</v>
      </c>
      <c r="D142" s="53" t="s">
        <v>132</v>
      </c>
    </row>
    <row r="143" spans="1:4" x14ac:dyDescent="0.25">
      <c r="A143" s="53" t="s">
        <v>147</v>
      </c>
      <c r="B143" s="53" t="s">
        <v>154</v>
      </c>
      <c r="C143" s="59">
        <v>1347.36</v>
      </c>
      <c r="D143" s="53" t="s">
        <v>132</v>
      </c>
    </row>
    <row r="144" spans="1:4" x14ac:dyDescent="0.25">
      <c r="A144" s="53" t="s">
        <v>147</v>
      </c>
      <c r="B144" s="53" t="s">
        <v>149</v>
      </c>
      <c r="C144" s="59">
        <v>1337.6</v>
      </c>
      <c r="D144" s="53" t="s">
        <v>134</v>
      </c>
    </row>
    <row r="145" spans="1:4" x14ac:dyDescent="0.25">
      <c r="A145" s="53" t="s">
        <v>193</v>
      </c>
      <c r="B145" s="53" t="s">
        <v>195</v>
      </c>
      <c r="C145" s="59">
        <v>1319.2</v>
      </c>
      <c r="D145" s="53" t="s">
        <v>133</v>
      </c>
    </row>
    <row r="146" spans="1:4" x14ac:dyDescent="0.25">
      <c r="A146" s="53" t="s">
        <v>130</v>
      </c>
      <c r="B146" s="53" t="s">
        <v>138</v>
      </c>
      <c r="C146" s="59">
        <v>1317.5</v>
      </c>
      <c r="D146" s="53" t="s">
        <v>135</v>
      </c>
    </row>
    <row r="147" spans="1:4" x14ac:dyDescent="0.25">
      <c r="A147" s="53" t="s">
        <v>193</v>
      </c>
      <c r="B147" s="53" t="s">
        <v>196</v>
      </c>
      <c r="C147" s="59">
        <v>1316.4</v>
      </c>
      <c r="D147" s="53" t="s">
        <v>133</v>
      </c>
    </row>
    <row r="148" spans="1:4" x14ac:dyDescent="0.25">
      <c r="A148" s="53" t="s">
        <v>206</v>
      </c>
      <c r="B148" s="53" t="s">
        <v>215</v>
      </c>
      <c r="C148" s="59">
        <v>1308.24</v>
      </c>
      <c r="D148" s="53" t="s">
        <v>132</v>
      </c>
    </row>
    <row r="149" spans="1:4" x14ac:dyDescent="0.25">
      <c r="A149" s="53" t="s">
        <v>147</v>
      </c>
      <c r="B149" s="53" t="s">
        <v>156</v>
      </c>
      <c r="C149" s="59">
        <v>1300</v>
      </c>
      <c r="D149" s="53" t="s">
        <v>133</v>
      </c>
    </row>
    <row r="150" spans="1:4" x14ac:dyDescent="0.25">
      <c r="A150" s="53" t="s">
        <v>147</v>
      </c>
      <c r="B150" s="53" t="s">
        <v>151</v>
      </c>
      <c r="C150" s="59">
        <v>1298.1199999999999</v>
      </c>
      <c r="D150" s="53" t="s">
        <v>134</v>
      </c>
    </row>
    <row r="151" spans="1:4" x14ac:dyDescent="0.25">
      <c r="A151" s="53" t="s">
        <v>130</v>
      </c>
      <c r="B151" s="53" t="s">
        <v>146</v>
      </c>
      <c r="C151" s="59">
        <v>1273.5</v>
      </c>
      <c r="D151" s="53" t="s">
        <v>135</v>
      </c>
    </row>
    <row r="152" spans="1:4" x14ac:dyDescent="0.25">
      <c r="A152" s="53" t="s">
        <v>160</v>
      </c>
      <c r="B152" s="53" t="s">
        <v>167</v>
      </c>
      <c r="C152" s="59">
        <v>1267.5</v>
      </c>
      <c r="D152" s="53" t="s">
        <v>132</v>
      </c>
    </row>
    <row r="153" spans="1:4" x14ac:dyDescent="0.25">
      <c r="A153" s="53" t="s">
        <v>174</v>
      </c>
      <c r="B153" s="53" t="s">
        <v>179</v>
      </c>
      <c r="C153" s="59">
        <v>1267.2</v>
      </c>
      <c r="D153" s="53" t="s">
        <v>133</v>
      </c>
    </row>
    <row r="154" spans="1:4" x14ac:dyDescent="0.25">
      <c r="A154" s="53" t="s">
        <v>130</v>
      </c>
      <c r="B154" s="53" t="s">
        <v>143</v>
      </c>
      <c r="C154" s="59">
        <v>1252.5</v>
      </c>
      <c r="D154" s="53" t="s">
        <v>134</v>
      </c>
    </row>
    <row r="155" spans="1:4" x14ac:dyDescent="0.25">
      <c r="A155" s="53" t="s">
        <v>160</v>
      </c>
      <c r="B155" s="53" t="s">
        <v>162</v>
      </c>
      <c r="C155" s="59">
        <v>1249.2</v>
      </c>
      <c r="D155" s="53" t="s">
        <v>133</v>
      </c>
    </row>
    <row r="156" spans="1:4" x14ac:dyDescent="0.25">
      <c r="A156" s="53" t="s">
        <v>206</v>
      </c>
      <c r="B156" s="53" t="s">
        <v>213</v>
      </c>
      <c r="C156" s="59">
        <v>1242.52</v>
      </c>
      <c r="D156" s="53" t="s">
        <v>133</v>
      </c>
    </row>
    <row r="157" spans="1:4" x14ac:dyDescent="0.25">
      <c r="A157" s="53" t="s">
        <v>130</v>
      </c>
      <c r="B157" s="53" t="s">
        <v>144</v>
      </c>
      <c r="C157" s="59">
        <v>1233.8</v>
      </c>
      <c r="D157" s="53" t="s">
        <v>134</v>
      </c>
    </row>
    <row r="158" spans="1:4" x14ac:dyDescent="0.25">
      <c r="A158" s="53" t="s">
        <v>130</v>
      </c>
      <c r="B158" s="53" t="s">
        <v>144</v>
      </c>
      <c r="C158" s="59">
        <v>1233.8</v>
      </c>
      <c r="D158" s="53" t="s">
        <v>135</v>
      </c>
    </row>
    <row r="159" spans="1:4" x14ac:dyDescent="0.25">
      <c r="A159" s="53" t="s">
        <v>147</v>
      </c>
      <c r="B159" s="53" t="s">
        <v>155</v>
      </c>
      <c r="C159" s="59">
        <v>1224</v>
      </c>
      <c r="D159" s="53" t="s">
        <v>133</v>
      </c>
    </row>
    <row r="160" spans="1:4" x14ac:dyDescent="0.25">
      <c r="A160" s="53" t="s">
        <v>206</v>
      </c>
      <c r="B160" s="53" t="s">
        <v>211</v>
      </c>
      <c r="C160" s="59">
        <v>1215.2</v>
      </c>
      <c r="D160" s="53" t="s">
        <v>132</v>
      </c>
    </row>
    <row r="161" spans="1:4" x14ac:dyDescent="0.25">
      <c r="A161" s="53" t="s">
        <v>130</v>
      </c>
      <c r="B161" s="53" t="s">
        <v>140</v>
      </c>
      <c r="C161" s="59">
        <v>1196</v>
      </c>
      <c r="D161" s="53" t="s">
        <v>134</v>
      </c>
    </row>
    <row r="162" spans="1:4" x14ac:dyDescent="0.25">
      <c r="A162" s="53" t="s">
        <v>130</v>
      </c>
      <c r="B162" s="53" t="s">
        <v>131</v>
      </c>
      <c r="C162" s="59">
        <v>1174.5</v>
      </c>
      <c r="D162" s="53" t="s">
        <v>134</v>
      </c>
    </row>
    <row r="163" spans="1:4" x14ac:dyDescent="0.25">
      <c r="A163" s="53" t="s">
        <v>174</v>
      </c>
      <c r="B163" s="53" t="s">
        <v>183</v>
      </c>
      <c r="C163" s="59">
        <v>1162.8</v>
      </c>
      <c r="D163" s="53" t="s">
        <v>134</v>
      </c>
    </row>
    <row r="164" spans="1:4" x14ac:dyDescent="0.25">
      <c r="A164" s="53" t="s">
        <v>160</v>
      </c>
      <c r="B164" s="53" t="s">
        <v>173</v>
      </c>
      <c r="C164" s="59">
        <v>1159</v>
      </c>
      <c r="D164" s="53" t="s">
        <v>135</v>
      </c>
    </row>
    <row r="165" spans="1:4" x14ac:dyDescent="0.25">
      <c r="A165" s="53" t="s">
        <v>130</v>
      </c>
      <c r="B165" s="53" t="s">
        <v>141</v>
      </c>
      <c r="C165" s="59">
        <v>1141.92</v>
      </c>
      <c r="D165" s="53" t="s">
        <v>132</v>
      </c>
    </row>
    <row r="166" spans="1:4" x14ac:dyDescent="0.25">
      <c r="A166" s="53" t="s">
        <v>147</v>
      </c>
      <c r="B166" s="53" t="s">
        <v>157</v>
      </c>
      <c r="C166" s="59">
        <v>1112.8</v>
      </c>
      <c r="D166" s="53" t="s">
        <v>132</v>
      </c>
    </row>
    <row r="167" spans="1:4" x14ac:dyDescent="0.25">
      <c r="A167" s="53" t="s">
        <v>130</v>
      </c>
      <c r="B167" s="53" t="s">
        <v>137</v>
      </c>
      <c r="C167" s="59">
        <v>1100.7</v>
      </c>
      <c r="D167" s="53" t="s">
        <v>134</v>
      </c>
    </row>
    <row r="168" spans="1:4" x14ac:dyDescent="0.25">
      <c r="A168" s="53" t="s">
        <v>147</v>
      </c>
      <c r="B168" s="53" t="s">
        <v>153</v>
      </c>
      <c r="C168" s="59">
        <v>1093.0899999999999</v>
      </c>
      <c r="D168" s="53" t="s">
        <v>134</v>
      </c>
    </row>
    <row r="169" spans="1:4" x14ac:dyDescent="0.25">
      <c r="A169" s="53" t="s">
        <v>200</v>
      </c>
      <c r="B169" s="53" t="s">
        <v>205</v>
      </c>
      <c r="C169" s="59">
        <v>1084.8</v>
      </c>
      <c r="D169" s="53" t="s">
        <v>132</v>
      </c>
    </row>
    <row r="170" spans="1:4" x14ac:dyDescent="0.25">
      <c r="A170" s="53" t="s">
        <v>160</v>
      </c>
      <c r="B170" s="53" t="s">
        <v>167</v>
      </c>
      <c r="C170" s="59">
        <v>1062.5</v>
      </c>
      <c r="D170" s="53" t="s">
        <v>133</v>
      </c>
    </row>
    <row r="171" spans="1:4" x14ac:dyDescent="0.25">
      <c r="A171" s="53" t="s">
        <v>130</v>
      </c>
      <c r="B171" s="53" t="s">
        <v>145</v>
      </c>
      <c r="C171" s="59">
        <v>1037.4000000000001</v>
      </c>
      <c r="D171" s="53" t="s">
        <v>133</v>
      </c>
    </row>
    <row r="172" spans="1:4" x14ac:dyDescent="0.25">
      <c r="A172" s="53" t="s">
        <v>147</v>
      </c>
      <c r="B172" s="53" t="s">
        <v>157</v>
      </c>
      <c r="C172" s="59">
        <v>1027.78</v>
      </c>
      <c r="D172" s="53" t="s">
        <v>133</v>
      </c>
    </row>
    <row r="173" spans="1:4" x14ac:dyDescent="0.25">
      <c r="A173" s="53" t="s">
        <v>130</v>
      </c>
      <c r="B173" s="53" t="s">
        <v>146</v>
      </c>
      <c r="C173" s="59">
        <v>1008</v>
      </c>
      <c r="D173" s="53" t="s">
        <v>133</v>
      </c>
    </row>
    <row r="174" spans="1:4" x14ac:dyDescent="0.25">
      <c r="A174" s="53" t="s">
        <v>206</v>
      </c>
      <c r="B174" s="53" t="s">
        <v>217</v>
      </c>
      <c r="C174" s="59">
        <v>1007</v>
      </c>
      <c r="D174" s="53" t="s">
        <v>133</v>
      </c>
    </row>
    <row r="175" spans="1:4" x14ac:dyDescent="0.25">
      <c r="A175" s="53" t="s">
        <v>160</v>
      </c>
      <c r="B175" s="53" t="s">
        <v>165</v>
      </c>
      <c r="C175" s="59">
        <v>999.01</v>
      </c>
      <c r="D175" s="53" t="s">
        <v>135</v>
      </c>
    </row>
    <row r="176" spans="1:4" x14ac:dyDescent="0.25">
      <c r="A176" s="53" t="s">
        <v>185</v>
      </c>
      <c r="B176" s="53" t="s">
        <v>190</v>
      </c>
      <c r="C176" s="59">
        <v>985.6</v>
      </c>
      <c r="D176" s="53" t="s">
        <v>132</v>
      </c>
    </row>
    <row r="177" spans="1:4" x14ac:dyDescent="0.25">
      <c r="A177" s="53" t="s">
        <v>185</v>
      </c>
      <c r="B177" s="53" t="s">
        <v>189</v>
      </c>
      <c r="C177" s="59">
        <v>984.75</v>
      </c>
      <c r="D177" s="53" t="s">
        <v>135</v>
      </c>
    </row>
    <row r="178" spans="1:4" x14ac:dyDescent="0.25">
      <c r="A178" s="53" t="s">
        <v>185</v>
      </c>
      <c r="B178" s="53" t="s">
        <v>191</v>
      </c>
      <c r="C178" s="59">
        <v>979.2</v>
      </c>
      <c r="D178" s="53" t="s">
        <v>132</v>
      </c>
    </row>
    <row r="179" spans="1:4" x14ac:dyDescent="0.25">
      <c r="A179" s="53" t="s">
        <v>193</v>
      </c>
      <c r="B179" s="53" t="s">
        <v>199</v>
      </c>
      <c r="C179" s="59">
        <v>978.93</v>
      </c>
      <c r="D179" s="53" t="s">
        <v>135</v>
      </c>
    </row>
    <row r="180" spans="1:4" x14ac:dyDescent="0.25">
      <c r="A180" s="53" t="s">
        <v>185</v>
      </c>
      <c r="B180" s="53" t="s">
        <v>190</v>
      </c>
      <c r="C180" s="59">
        <v>978.6</v>
      </c>
      <c r="D180" s="53" t="s">
        <v>135</v>
      </c>
    </row>
    <row r="181" spans="1:4" x14ac:dyDescent="0.25">
      <c r="A181" s="53" t="s">
        <v>193</v>
      </c>
      <c r="B181" s="53" t="s">
        <v>199</v>
      </c>
      <c r="C181" s="59">
        <v>966.42</v>
      </c>
      <c r="D181" s="53" t="s">
        <v>132</v>
      </c>
    </row>
    <row r="182" spans="1:4" x14ac:dyDescent="0.25">
      <c r="A182" s="53" t="s">
        <v>160</v>
      </c>
      <c r="B182" s="53" t="s">
        <v>171</v>
      </c>
      <c r="C182" s="59">
        <v>943.89</v>
      </c>
      <c r="D182" s="53" t="s">
        <v>132</v>
      </c>
    </row>
    <row r="183" spans="1:4" x14ac:dyDescent="0.25">
      <c r="A183" s="53" t="s">
        <v>160</v>
      </c>
      <c r="B183" s="53" t="s">
        <v>172</v>
      </c>
      <c r="C183" s="59">
        <v>942.5</v>
      </c>
      <c r="D183" s="53" t="s">
        <v>135</v>
      </c>
    </row>
    <row r="184" spans="1:4" x14ac:dyDescent="0.25">
      <c r="A184" s="53" t="s">
        <v>206</v>
      </c>
      <c r="B184" s="53" t="s">
        <v>216</v>
      </c>
      <c r="C184" s="59">
        <v>941.25</v>
      </c>
      <c r="D184" s="53" t="s">
        <v>135</v>
      </c>
    </row>
    <row r="185" spans="1:4" x14ac:dyDescent="0.25">
      <c r="A185" s="53" t="s">
        <v>193</v>
      </c>
      <c r="B185" s="53" t="s">
        <v>196</v>
      </c>
      <c r="C185" s="59">
        <v>936</v>
      </c>
      <c r="D185" s="53" t="s">
        <v>135</v>
      </c>
    </row>
    <row r="186" spans="1:4" x14ac:dyDescent="0.25">
      <c r="A186" s="53" t="s">
        <v>147</v>
      </c>
      <c r="B186" s="53" t="s">
        <v>155</v>
      </c>
      <c r="C186" s="59">
        <v>918</v>
      </c>
      <c r="D186" s="53" t="s">
        <v>135</v>
      </c>
    </row>
    <row r="187" spans="1:4" x14ac:dyDescent="0.25">
      <c r="A187" s="53" t="s">
        <v>185</v>
      </c>
      <c r="B187" s="53" t="s">
        <v>190</v>
      </c>
      <c r="C187" s="59">
        <v>912.8</v>
      </c>
      <c r="D187" s="53" t="s">
        <v>133</v>
      </c>
    </row>
    <row r="188" spans="1:4" x14ac:dyDescent="0.25">
      <c r="A188" s="53" t="s">
        <v>185</v>
      </c>
      <c r="B188" s="53" t="s">
        <v>186</v>
      </c>
      <c r="C188" s="59">
        <v>911.75</v>
      </c>
      <c r="D188" s="53" t="s">
        <v>135</v>
      </c>
    </row>
    <row r="189" spans="1:4" x14ac:dyDescent="0.25">
      <c r="A189" s="53" t="s">
        <v>130</v>
      </c>
      <c r="B189" s="53" t="s">
        <v>131</v>
      </c>
      <c r="C189" s="59">
        <v>878.4</v>
      </c>
      <c r="D189" s="53" t="s">
        <v>133</v>
      </c>
    </row>
    <row r="190" spans="1:4" x14ac:dyDescent="0.25">
      <c r="A190" s="53" t="s">
        <v>160</v>
      </c>
      <c r="B190" s="53" t="s">
        <v>164</v>
      </c>
      <c r="C190" s="59">
        <v>865.2</v>
      </c>
      <c r="D190" s="53" t="s">
        <v>133</v>
      </c>
    </row>
    <row r="191" spans="1:4" x14ac:dyDescent="0.25">
      <c r="A191" s="53" t="s">
        <v>193</v>
      </c>
      <c r="B191" s="53" t="s">
        <v>196</v>
      </c>
      <c r="C191" s="59">
        <v>864</v>
      </c>
      <c r="D191" s="53" t="s">
        <v>134</v>
      </c>
    </row>
    <row r="192" spans="1:4" x14ac:dyDescent="0.25">
      <c r="A192" s="53" t="s">
        <v>160</v>
      </c>
      <c r="B192" s="53" t="s">
        <v>172</v>
      </c>
      <c r="C192" s="59">
        <v>845</v>
      </c>
      <c r="D192" s="53" t="s">
        <v>132</v>
      </c>
    </row>
    <row r="193" spans="1:4" x14ac:dyDescent="0.25">
      <c r="A193" s="53" t="s">
        <v>147</v>
      </c>
      <c r="B193" s="53" t="s">
        <v>159</v>
      </c>
      <c r="C193" s="59">
        <v>842.88</v>
      </c>
      <c r="D193" s="53" t="s">
        <v>134</v>
      </c>
    </row>
    <row r="194" spans="1:4" x14ac:dyDescent="0.25">
      <c r="A194" s="53" t="s">
        <v>160</v>
      </c>
      <c r="B194" s="53" t="s">
        <v>171</v>
      </c>
      <c r="C194" s="59">
        <v>841.8</v>
      </c>
      <c r="D194" s="53" t="s">
        <v>134</v>
      </c>
    </row>
    <row r="195" spans="1:4" x14ac:dyDescent="0.25">
      <c r="A195" s="53" t="s">
        <v>160</v>
      </c>
      <c r="B195" s="53" t="s">
        <v>163</v>
      </c>
      <c r="C195" s="59">
        <v>835</v>
      </c>
      <c r="D195" s="53" t="s">
        <v>134</v>
      </c>
    </row>
    <row r="196" spans="1:4" x14ac:dyDescent="0.25">
      <c r="A196" s="53" t="s">
        <v>206</v>
      </c>
      <c r="B196" s="53" t="s">
        <v>218</v>
      </c>
      <c r="C196" s="59">
        <v>823.2</v>
      </c>
      <c r="D196" s="53" t="s">
        <v>135</v>
      </c>
    </row>
    <row r="197" spans="1:4" x14ac:dyDescent="0.25">
      <c r="A197" s="53" t="s">
        <v>160</v>
      </c>
      <c r="B197" s="53" t="s">
        <v>173</v>
      </c>
      <c r="C197" s="59">
        <v>817</v>
      </c>
      <c r="D197" s="53" t="s">
        <v>132</v>
      </c>
    </row>
    <row r="198" spans="1:4" x14ac:dyDescent="0.25">
      <c r="A198" s="53" t="s">
        <v>147</v>
      </c>
      <c r="B198" s="53" t="s">
        <v>155</v>
      </c>
      <c r="C198" s="59">
        <v>816</v>
      </c>
      <c r="D198" s="53" t="s">
        <v>132</v>
      </c>
    </row>
    <row r="199" spans="1:4" x14ac:dyDescent="0.25">
      <c r="A199" s="53" t="s">
        <v>206</v>
      </c>
      <c r="B199" s="53" t="s">
        <v>215</v>
      </c>
      <c r="C199" s="59">
        <v>815.54</v>
      </c>
      <c r="D199" s="53" t="s">
        <v>134</v>
      </c>
    </row>
    <row r="200" spans="1:4" x14ac:dyDescent="0.25">
      <c r="A200" s="53" t="s">
        <v>206</v>
      </c>
      <c r="B200" s="53" t="s">
        <v>218</v>
      </c>
      <c r="C200" s="59">
        <v>803.52</v>
      </c>
      <c r="D200" s="53" t="s">
        <v>132</v>
      </c>
    </row>
    <row r="201" spans="1:4" x14ac:dyDescent="0.25">
      <c r="A201" s="53" t="s">
        <v>185</v>
      </c>
      <c r="B201" s="53" t="s">
        <v>192</v>
      </c>
      <c r="C201" s="59">
        <v>798</v>
      </c>
      <c r="D201" s="53" t="s">
        <v>135</v>
      </c>
    </row>
    <row r="202" spans="1:4" x14ac:dyDescent="0.25">
      <c r="A202" s="53" t="s">
        <v>185</v>
      </c>
      <c r="B202" s="53" t="s">
        <v>191</v>
      </c>
      <c r="C202" s="59">
        <v>778.5</v>
      </c>
      <c r="D202" s="53" t="s">
        <v>133</v>
      </c>
    </row>
    <row r="203" spans="1:4" x14ac:dyDescent="0.25">
      <c r="A203" s="53" t="s">
        <v>160</v>
      </c>
      <c r="B203" s="53" t="s">
        <v>169</v>
      </c>
      <c r="C203" s="59">
        <v>756</v>
      </c>
      <c r="D203" s="53" t="s">
        <v>133</v>
      </c>
    </row>
    <row r="204" spans="1:4" x14ac:dyDescent="0.25">
      <c r="A204" s="53" t="s">
        <v>130</v>
      </c>
      <c r="B204" s="53" t="s">
        <v>145</v>
      </c>
      <c r="C204" s="59">
        <v>750.4</v>
      </c>
      <c r="D204" s="53" t="s">
        <v>135</v>
      </c>
    </row>
    <row r="205" spans="1:4" x14ac:dyDescent="0.25">
      <c r="A205" s="53" t="s">
        <v>147</v>
      </c>
      <c r="B205" s="53" t="s">
        <v>152</v>
      </c>
      <c r="C205" s="59">
        <v>750</v>
      </c>
      <c r="D205" s="53" t="s">
        <v>135</v>
      </c>
    </row>
    <row r="206" spans="1:4" x14ac:dyDescent="0.25">
      <c r="A206" s="53" t="s">
        <v>160</v>
      </c>
      <c r="B206" s="53" t="s">
        <v>161</v>
      </c>
      <c r="C206" s="59">
        <v>744.6</v>
      </c>
      <c r="D206" s="53" t="s">
        <v>132</v>
      </c>
    </row>
    <row r="207" spans="1:4" x14ac:dyDescent="0.25">
      <c r="A207" s="53" t="s">
        <v>185</v>
      </c>
      <c r="B207" s="53" t="s">
        <v>186</v>
      </c>
      <c r="C207" s="59">
        <v>742</v>
      </c>
      <c r="D207" s="53" t="s">
        <v>133</v>
      </c>
    </row>
    <row r="208" spans="1:4" x14ac:dyDescent="0.25">
      <c r="A208" s="53" t="s">
        <v>206</v>
      </c>
      <c r="B208" s="53" t="s">
        <v>216</v>
      </c>
      <c r="C208" s="59">
        <v>714</v>
      </c>
      <c r="D208" s="53" t="s">
        <v>133</v>
      </c>
    </row>
    <row r="209" spans="1:4" x14ac:dyDescent="0.25">
      <c r="A209" s="53" t="s">
        <v>130</v>
      </c>
      <c r="B209" s="53" t="s">
        <v>131</v>
      </c>
      <c r="C209" s="59">
        <v>705.6</v>
      </c>
      <c r="D209" s="53" t="s">
        <v>132</v>
      </c>
    </row>
    <row r="210" spans="1:4" x14ac:dyDescent="0.25">
      <c r="A210" s="53" t="s">
        <v>147</v>
      </c>
      <c r="B210" s="53" t="s">
        <v>149</v>
      </c>
      <c r="C210" s="59">
        <v>682</v>
      </c>
      <c r="D210" s="53" t="s">
        <v>135</v>
      </c>
    </row>
    <row r="211" spans="1:4" x14ac:dyDescent="0.25">
      <c r="A211" s="53" t="s">
        <v>160</v>
      </c>
      <c r="B211" s="53" t="s">
        <v>173</v>
      </c>
      <c r="C211" s="59">
        <v>668.8</v>
      </c>
      <c r="D211" s="53" t="s">
        <v>134</v>
      </c>
    </row>
    <row r="212" spans="1:4" x14ac:dyDescent="0.25">
      <c r="A212" s="53" t="s">
        <v>193</v>
      </c>
      <c r="B212" s="53" t="s">
        <v>199</v>
      </c>
      <c r="C212" s="59">
        <v>666.03</v>
      </c>
      <c r="D212" s="53" t="s">
        <v>134</v>
      </c>
    </row>
    <row r="213" spans="1:4" x14ac:dyDescent="0.25">
      <c r="A213" s="53" t="s">
        <v>174</v>
      </c>
      <c r="B213" s="53" t="s">
        <v>182</v>
      </c>
      <c r="C213" s="59">
        <v>656.25</v>
      </c>
      <c r="D213" s="53" t="s">
        <v>135</v>
      </c>
    </row>
    <row r="214" spans="1:4" x14ac:dyDescent="0.25">
      <c r="A214" s="53" t="s">
        <v>160</v>
      </c>
      <c r="B214" s="53" t="s">
        <v>163</v>
      </c>
      <c r="C214" s="59">
        <v>620</v>
      </c>
      <c r="D214" s="53" t="s">
        <v>133</v>
      </c>
    </row>
    <row r="215" spans="1:4" x14ac:dyDescent="0.25">
      <c r="A215" s="53" t="s">
        <v>147</v>
      </c>
      <c r="B215" s="53" t="s">
        <v>148</v>
      </c>
      <c r="C215" s="59">
        <v>600</v>
      </c>
      <c r="D215" s="53" t="s">
        <v>133</v>
      </c>
    </row>
    <row r="216" spans="1:4" x14ac:dyDescent="0.25">
      <c r="A216" s="53" t="s">
        <v>130</v>
      </c>
      <c r="B216" s="53" t="s">
        <v>137</v>
      </c>
      <c r="C216" s="59">
        <v>590.4</v>
      </c>
      <c r="D216" s="53" t="s">
        <v>132</v>
      </c>
    </row>
    <row r="217" spans="1:4" x14ac:dyDescent="0.25">
      <c r="A217" s="53" t="s">
        <v>185</v>
      </c>
      <c r="B217" s="53" t="s">
        <v>189</v>
      </c>
      <c r="C217" s="59">
        <v>585</v>
      </c>
      <c r="D217" s="53" t="s">
        <v>134</v>
      </c>
    </row>
    <row r="218" spans="1:4" x14ac:dyDescent="0.25">
      <c r="A218" s="53" t="s">
        <v>147</v>
      </c>
      <c r="B218" s="53" t="s">
        <v>148</v>
      </c>
      <c r="C218" s="59">
        <v>544</v>
      </c>
      <c r="D218" s="53" t="s">
        <v>132</v>
      </c>
    </row>
    <row r="219" spans="1:4" x14ac:dyDescent="0.25">
      <c r="A219" s="53" t="s">
        <v>206</v>
      </c>
      <c r="B219" s="53" t="s">
        <v>211</v>
      </c>
      <c r="C219" s="59">
        <v>533.20000000000005</v>
      </c>
      <c r="D219" s="53" t="s">
        <v>133</v>
      </c>
    </row>
    <row r="220" spans="1:4" x14ac:dyDescent="0.25">
      <c r="A220" s="53" t="s">
        <v>130</v>
      </c>
      <c r="B220" s="53" t="s">
        <v>139</v>
      </c>
      <c r="C220" s="59">
        <v>529.20000000000005</v>
      </c>
      <c r="D220" s="53" t="s">
        <v>132</v>
      </c>
    </row>
    <row r="221" spans="1:4" x14ac:dyDescent="0.25">
      <c r="A221" s="53" t="s">
        <v>130</v>
      </c>
      <c r="B221" s="53" t="s">
        <v>142</v>
      </c>
      <c r="C221" s="59">
        <v>518</v>
      </c>
      <c r="D221" s="53" t="s">
        <v>133</v>
      </c>
    </row>
    <row r="222" spans="1:4" x14ac:dyDescent="0.25">
      <c r="A222" s="53" t="s">
        <v>147</v>
      </c>
      <c r="B222" s="53" t="s">
        <v>157</v>
      </c>
      <c r="C222" s="59">
        <v>510.9</v>
      </c>
      <c r="D222" s="53" t="s">
        <v>135</v>
      </c>
    </row>
    <row r="223" spans="1:4" x14ac:dyDescent="0.25">
      <c r="A223" s="53" t="s">
        <v>174</v>
      </c>
      <c r="B223" s="53" t="s">
        <v>182</v>
      </c>
      <c r="C223" s="59">
        <v>504</v>
      </c>
      <c r="D223" s="53" t="s">
        <v>134</v>
      </c>
    </row>
    <row r="224" spans="1:4" x14ac:dyDescent="0.25">
      <c r="A224" s="53" t="s">
        <v>185</v>
      </c>
      <c r="B224" s="53" t="s">
        <v>188</v>
      </c>
      <c r="C224" s="59">
        <v>504</v>
      </c>
      <c r="D224" s="53" t="s">
        <v>133</v>
      </c>
    </row>
    <row r="225" spans="1:4" x14ac:dyDescent="0.25">
      <c r="A225" s="53" t="s">
        <v>185</v>
      </c>
      <c r="B225" s="53" t="s">
        <v>189</v>
      </c>
      <c r="C225" s="59">
        <v>499.2</v>
      </c>
      <c r="D225" s="53" t="s">
        <v>132</v>
      </c>
    </row>
    <row r="226" spans="1:4" x14ac:dyDescent="0.25">
      <c r="A226" s="53" t="s">
        <v>160</v>
      </c>
      <c r="B226" s="53" t="s">
        <v>164</v>
      </c>
      <c r="C226" s="59">
        <v>493.5</v>
      </c>
      <c r="D226" s="53" t="s">
        <v>135</v>
      </c>
    </row>
    <row r="227" spans="1:4" x14ac:dyDescent="0.25">
      <c r="A227" s="53" t="s">
        <v>160</v>
      </c>
      <c r="B227" s="53" t="s">
        <v>167</v>
      </c>
      <c r="C227" s="59">
        <v>492.5</v>
      </c>
      <c r="D227" s="53" t="s">
        <v>134</v>
      </c>
    </row>
    <row r="228" spans="1:4" x14ac:dyDescent="0.25">
      <c r="A228" s="53" t="s">
        <v>193</v>
      </c>
      <c r="B228" s="53" t="s">
        <v>199</v>
      </c>
      <c r="C228" s="59">
        <v>490.21</v>
      </c>
      <c r="D228" s="53" t="s">
        <v>133</v>
      </c>
    </row>
    <row r="229" spans="1:4" x14ac:dyDescent="0.25">
      <c r="A229" s="53" t="s">
        <v>174</v>
      </c>
      <c r="B229" s="53" t="s">
        <v>178</v>
      </c>
      <c r="C229" s="59">
        <v>487</v>
      </c>
      <c r="D229" s="53" t="s">
        <v>132</v>
      </c>
    </row>
    <row r="230" spans="1:4" x14ac:dyDescent="0.25">
      <c r="A230" s="53" t="s">
        <v>200</v>
      </c>
      <c r="B230" s="53" t="s">
        <v>204</v>
      </c>
      <c r="C230" s="59">
        <v>470.81</v>
      </c>
      <c r="D230" s="53" t="s">
        <v>135</v>
      </c>
    </row>
    <row r="231" spans="1:4" x14ac:dyDescent="0.25">
      <c r="A231" s="53" t="s">
        <v>206</v>
      </c>
      <c r="B231" s="53" t="s">
        <v>214</v>
      </c>
      <c r="C231" s="59">
        <v>469.5</v>
      </c>
      <c r="D231" s="53" t="s">
        <v>134</v>
      </c>
    </row>
    <row r="232" spans="1:4" x14ac:dyDescent="0.25">
      <c r="A232" s="53" t="s">
        <v>206</v>
      </c>
      <c r="B232" s="53" t="s">
        <v>213</v>
      </c>
      <c r="C232" s="59">
        <v>468.51</v>
      </c>
      <c r="D232" s="53" t="s">
        <v>134</v>
      </c>
    </row>
    <row r="233" spans="1:4" x14ac:dyDescent="0.25">
      <c r="A233" s="53" t="s">
        <v>130</v>
      </c>
      <c r="B233" s="53" t="s">
        <v>139</v>
      </c>
      <c r="C233" s="59">
        <v>467.55</v>
      </c>
      <c r="D233" s="53" t="s">
        <v>133</v>
      </c>
    </row>
    <row r="234" spans="1:4" x14ac:dyDescent="0.25">
      <c r="A234" s="53" t="s">
        <v>174</v>
      </c>
      <c r="B234" s="53" t="s">
        <v>183</v>
      </c>
      <c r="C234" s="59">
        <v>456</v>
      </c>
      <c r="D234" s="53" t="s">
        <v>132</v>
      </c>
    </row>
    <row r="235" spans="1:4" x14ac:dyDescent="0.25">
      <c r="A235" s="53" t="s">
        <v>174</v>
      </c>
      <c r="B235" s="53" t="s">
        <v>180</v>
      </c>
      <c r="C235" s="59">
        <v>448</v>
      </c>
      <c r="D235" s="53" t="s">
        <v>135</v>
      </c>
    </row>
    <row r="236" spans="1:4" x14ac:dyDescent="0.25">
      <c r="A236" s="53" t="s">
        <v>147</v>
      </c>
      <c r="B236" s="53" t="s">
        <v>148</v>
      </c>
      <c r="C236" s="59">
        <v>440</v>
      </c>
      <c r="D236" s="53" t="s">
        <v>135</v>
      </c>
    </row>
    <row r="237" spans="1:4" x14ac:dyDescent="0.25">
      <c r="A237" s="53" t="s">
        <v>185</v>
      </c>
      <c r="B237" s="53" t="s">
        <v>191</v>
      </c>
      <c r="C237" s="59">
        <v>423</v>
      </c>
      <c r="D237" s="53" t="s">
        <v>134</v>
      </c>
    </row>
    <row r="238" spans="1:4" x14ac:dyDescent="0.25">
      <c r="A238" s="53" t="s">
        <v>206</v>
      </c>
      <c r="B238" s="53" t="s">
        <v>210</v>
      </c>
      <c r="C238" s="59">
        <v>421.2</v>
      </c>
      <c r="D238" s="53" t="s">
        <v>133</v>
      </c>
    </row>
    <row r="239" spans="1:4" x14ac:dyDescent="0.25">
      <c r="A239" s="53" t="s">
        <v>206</v>
      </c>
      <c r="B239" s="53" t="s">
        <v>209</v>
      </c>
      <c r="C239" s="59">
        <v>417.38</v>
      </c>
      <c r="D239" s="53" t="s">
        <v>135</v>
      </c>
    </row>
    <row r="240" spans="1:4" x14ac:dyDescent="0.25">
      <c r="A240" s="53" t="s">
        <v>200</v>
      </c>
      <c r="B240" s="53" t="s">
        <v>201</v>
      </c>
      <c r="C240" s="59">
        <v>400</v>
      </c>
      <c r="D240" s="53" t="s">
        <v>135</v>
      </c>
    </row>
    <row r="241" spans="1:4" x14ac:dyDescent="0.25">
      <c r="A241" s="53" t="s">
        <v>185</v>
      </c>
      <c r="B241" s="53" t="s">
        <v>191</v>
      </c>
      <c r="C241" s="59">
        <v>396</v>
      </c>
      <c r="D241" s="53" t="s">
        <v>135</v>
      </c>
    </row>
    <row r="242" spans="1:4" x14ac:dyDescent="0.25">
      <c r="A242" s="53" t="s">
        <v>160</v>
      </c>
      <c r="B242" s="53" t="s">
        <v>172</v>
      </c>
      <c r="C242" s="59">
        <v>385.94</v>
      </c>
      <c r="D242" s="53" t="s">
        <v>134</v>
      </c>
    </row>
    <row r="243" spans="1:4" x14ac:dyDescent="0.25">
      <c r="A243" s="53" t="s">
        <v>206</v>
      </c>
      <c r="B243" s="53" t="s">
        <v>213</v>
      </c>
      <c r="C243" s="59">
        <v>385</v>
      </c>
      <c r="D243" s="53" t="s">
        <v>132</v>
      </c>
    </row>
    <row r="244" spans="1:4" x14ac:dyDescent="0.25">
      <c r="A244" s="53" t="s">
        <v>130</v>
      </c>
      <c r="B244" s="53" t="s">
        <v>143</v>
      </c>
      <c r="C244" s="59">
        <v>384</v>
      </c>
      <c r="D244" s="53" t="s">
        <v>133</v>
      </c>
    </row>
    <row r="245" spans="1:4" x14ac:dyDescent="0.25">
      <c r="A245" s="53" t="s">
        <v>130</v>
      </c>
      <c r="B245" s="53" t="s">
        <v>137</v>
      </c>
      <c r="C245" s="59">
        <v>360</v>
      </c>
      <c r="D245" s="53" t="s">
        <v>133</v>
      </c>
    </row>
    <row r="246" spans="1:4" x14ac:dyDescent="0.25">
      <c r="A246" s="53" t="s">
        <v>200</v>
      </c>
      <c r="B246" s="53" t="s">
        <v>201</v>
      </c>
      <c r="C246" s="59">
        <v>360</v>
      </c>
      <c r="D246" s="53" t="s">
        <v>132</v>
      </c>
    </row>
    <row r="247" spans="1:4" x14ac:dyDescent="0.25">
      <c r="A247" s="53" t="s">
        <v>130</v>
      </c>
      <c r="B247" s="53" t="s">
        <v>142</v>
      </c>
      <c r="C247" s="59">
        <v>350</v>
      </c>
      <c r="D247" s="53" t="s">
        <v>134</v>
      </c>
    </row>
    <row r="248" spans="1:4" x14ac:dyDescent="0.25">
      <c r="A248" s="53" t="s">
        <v>160</v>
      </c>
      <c r="B248" s="53" t="s">
        <v>171</v>
      </c>
      <c r="C248" s="59">
        <v>349.6</v>
      </c>
      <c r="D248" s="53" t="s">
        <v>133</v>
      </c>
    </row>
    <row r="249" spans="1:4" x14ac:dyDescent="0.25">
      <c r="A249" s="53" t="s">
        <v>130</v>
      </c>
      <c r="B249" s="53" t="s">
        <v>139</v>
      </c>
      <c r="C249" s="59">
        <v>337.5</v>
      </c>
      <c r="D249" s="53" t="s">
        <v>135</v>
      </c>
    </row>
    <row r="250" spans="1:4" x14ac:dyDescent="0.25">
      <c r="A250" s="53" t="s">
        <v>160</v>
      </c>
      <c r="B250" s="53" t="s">
        <v>161</v>
      </c>
      <c r="C250" s="59">
        <v>306</v>
      </c>
      <c r="D250" s="53" t="s">
        <v>135</v>
      </c>
    </row>
    <row r="251" spans="1:4" x14ac:dyDescent="0.25">
      <c r="A251" s="53" t="s">
        <v>174</v>
      </c>
      <c r="B251" s="53" t="s">
        <v>177</v>
      </c>
      <c r="C251" s="59">
        <v>294</v>
      </c>
      <c r="D251" s="53" t="s">
        <v>132</v>
      </c>
    </row>
    <row r="252" spans="1:4" x14ac:dyDescent="0.25">
      <c r="A252" s="53" t="s">
        <v>147</v>
      </c>
      <c r="B252" s="53" t="s">
        <v>150</v>
      </c>
      <c r="C252" s="59">
        <v>288.22000000000003</v>
      </c>
      <c r="D252" s="53" t="s">
        <v>134</v>
      </c>
    </row>
    <row r="253" spans="1:4" x14ac:dyDescent="0.25">
      <c r="A253" s="53" t="s">
        <v>160</v>
      </c>
      <c r="B253" s="53" t="s">
        <v>173</v>
      </c>
      <c r="C253" s="59">
        <v>285.95</v>
      </c>
      <c r="D253" s="53" t="s">
        <v>133</v>
      </c>
    </row>
    <row r="254" spans="1:4" x14ac:dyDescent="0.25">
      <c r="A254" s="53" t="s">
        <v>206</v>
      </c>
      <c r="B254" s="53" t="s">
        <v>209</v>
      </c>
      <c r="C254" s="59">
        <v>265</v>
      </c>
      <c r="D254" s="53" t="s">
        <v>133</v>
      </c>
    </row>
    <row r="255" spans="1:4" x14ac:dyDescent="0.25">
      <c r="A255" s="53" t="s">
        <v>147</v>
      </c>
      <c r="B255" s="53" t="s">
        <v>159</v>
      </c>
      <c r="C255" s="59">
        <v>263.39999999999998</v>
      </c>
      <c r="D255" s="53" t="s">
        <v>133</v>
      </c>
    </row>
    <row r="256" spans="1:4" x14ac:dyDescent="0.25">
      <c r="A256" s="53" t="s">
        <v>174</v>
      </c>
      <c r="B256" s="53" t="s">
        <v>177</v>
      </c>
      <c r="C256" s="59">
        <v>242.5</v>
      </c>
      <c r="D256" s="53" t="s">
        <v>133</v>
      </c>
    </row>
    <row r="257" spans="1:4" x14ac:dyDescent="0.25">
      <c r="A257" s="53" t="s">
        <v>130</v>
      </c>
      <c r="B257" s="53" t="s">
        <v>136</v>
      </c>
      <c r="C257" s="59">
        <v>228</v>
      </c>
      <c r="D257" s="53" t="s">
        <v>133</v>
      </c>
    </row>
    <row r="258" spans="1:4" x14ac:dyDescent="0.25">
      <c r="A258" s="53" t="s">
        <v>185</v>
      </c>
      <c r="B258" s="53" t="s">
        <v>186</v>
      </c>
      <c r="C258" s="59">
        <v>226.8</v>
      </c>
      <c r="D258" s="53" t="s">
        <v>134</v>
      </c>
    </row>
    <row r="259" spans="1:4" x14ac:dyDescent="0.25">
      <c r="A259" s="53" t="s">
        <v>147</v>
      </c>
      <c r="B259" s="53" t="s">
        <v>149</v>
      </c>
      <c r="C259" s="59">
        <v>225.28</v>
      </c>
      <c r="D259" s="53" t="s">
        <v>132</v>
      </c>
    </row>
    <row r="260" spans="1:4" x14ac:dyDescent="0.25">
      <c r="A260" s="53" t="s">
        <v>130</v>
      </c>
      <c r="B260" s="53" t="s">
        <v>139</v>
      </c>
      <c r="C260" s="59">
        <v>219.37</v>
      </c>
      <c r="D260" s="53" t="s">
        <v>134</v>
      </c>
    </row>
    <row r="261" spans="1:4" x14ac:dyDescent="0.25">
      <c r="A261" s="53" t="s">
        <v>206</v>
      </c>
      <c r="B261" s="53" t="s">
        <v>216</v>
      </c>
      <c r="C261" s="59">
        <v>216</v>
      </c>
      <c r="D261" s="53" t="s">
        <v>132</v>
      </c>
    </row>
    <row r="262" spans="1:4" x14ac:dyDescent="0.25">
      <c r="A262" s="53" t="s">
        <v>130</v>
      </c>
      <c r="B262" s="53" t="s">
        <v>144</v>
      </c>
      <c r="C262" s="59">
        <v>214.52</v>
      </c>
      <c r="D262" s="53" t="s">
        <v>132</v>
      </c>
    </row>
    <row r="263" spans="1:4" x14ac:dyDescent="0.25">
      <c r="A263" s="53" t="s">
        <v>185</v>
      </c>
      <c r="B263" s="53" t="s">
        <v>188</v>
      </c>
      <c r="C263" s="59">
        <v>210</v>
      </c>
      <c r="D263" s="53" t="s">
        <v>135</v>
      </c>
    </row>
    <row r="264" spans="1:4" x14ac:dyDescent="0.25">
      <c r="A264" s="53" t="s">
        <v>206</v>
      </c>
      <c r="B264" s="53" t="s">
        <v>210</v>
      </c>
      <c r="C264" s="59">
        <v>208</v>
      </c>
      <c r="D264" s="53" t="s">
        <v>132</v>
      </c>
    </row>
    <row r="265" spans="1:4" x14ac:dyDescent="0.25">
      <c r="A265" s="53" t="s">
        <v>206</v>
      </c>
      <c r="B265" s="53" t="s">
        <v>217</v>
      </c>
      <c r="C265" s="59">
        <v>205.2</v>
      </c>
      <c r="D265" s="53" t="s">
        <v>132</v>
      </c>
    </row>
    <row r="266" spans="1:4" x14ac:dyDescent="0.25">
      <c r="A266" s="53" t="s">
        <v>160</v>
      </c>
      <c r="B266" s="53" t="s">
        <v>171</v>
      </c>
      <c r="C266" s="59">
        <v>204.7</v>
      </c>
      <c r="D266" s="53" t="s">
        <v>135</v>
      </c>
    </row>
    <row r="267" spans="1:4" x14ac:dyDescent="0.25">
      <c r="A267" s="53" t="s">
        <v>185</v>
      </c>
      <c r="B267" s="53" t="s">
        <v>188</v>
      </c>
      <c r="C267" s="59">
        <v>201.6</v>
      </c>
      <c r="D267" s="53" t="s">
        <v>132</v>
      </c>
    </row>
    <row r="268" spans="1:4" x14ac:dyDescent="0.25">
      <c r="A268" s="53" t="s">
        <v>160</v>
      </c>
      <c r="B268" s="53" t="s">
        <v>164</v>
      </c>
      <c r="C268" s="59">
        <v>193.2</v>
      </c>
      <c r="D268" s="53" t="s">
        <v>132</v>
      </c>
    </row>
    <row r="269" spans="1:4" x14ac:dyDescent="0.25">
      <c r="A269" s="53" t="s">
        <v>206</v>
      </c>
      <c r="B269" s="53" t="s">
        <v>217</v>
      </c>
      <c r="C269" s="59">
        <v>190</v>
      </c>
      <c r="D269" s="53" t="s">
        <v>134</v>
      </c>
    </row>
    <row r="270" spans="1:4" x14ac:dyDescent="0.25">
      <c r="A270" s="53" t="s">
        <v>185</v>
      </c>
      <c r="B270" s="53" t="s">
        <v>186</v>
      </c>
      <c r="C270" s="59">
        <v>187.6</v>
      </c>
      <c r="D270" s="53" t="s">
        <v>132</v>
      </c>
    </row>
    <row r="271" spans="1:4" x14ac:dyDescent="0.25">
      <c r="A271" s="53" t="s">
        <v>130</v>
      </c>
      <c r="B271" s="53" t="s">
        <v>145</v>
      </c>
      <c r="C271" s="59">
        <v>179.2</v>
      </c>
      <c r="D271" s="53" t="s">
        <v>132</v>
      </c>
    </row>
    <row r="272" spans="1:4" x14ac:dyDescent="0.25">
      <c r="A272" s="53" t="s">
        <v>147</v>
      </c>
      <c r="B272" s="53" t="s">
        <v>151</v>
      </c>
      <c r="C272" s="59">
        <v>176.7</v>
      </c>
      <c r="D272" s="53" t="s">
        <v>133</v>
      </c>
    </row>
    <row r="273" spans="1:4" x14ac:dyDescent="0.25">
      <c r="A273" s="53" t="s">
        <v>174</v>
      </c>
      <c r="B273" s="53" t="s">
        <v>176</v>
      </c>
      <c r="C273" s="59">
        <v>174.15</v>
      </c>
      <c r="D273" s="53" t="s">
        <v>133</v>
      </c>
    </row>
    <row r="274" spans="1:4" x14ac:dyDescent="0.25">
      <c r="A274" s="53" t="s">
        <v>206</v>
      </c>
      <c r="B274" s="53" t="s">
        <v>214</v>
      </c>
      <c r="C274" s="59">
        <v>168</v>
      </c>
      <c r="D274" s="53" t="s">
        <v>133</v>
      </c>
    </row>
    <row r="275" spans="1:4" x14ac:dyDescent="0.25">
      <c r="A275" s="53" t="s">
        <v>160</v>
      </c>
      <c r="B275" s="53" t="s">
        <v>161</v>
      </c>
      <c r="C275" s="59">
        <v>162.56</v>
      </c>
      <c r="D275" s="53" t="s">
        <v>133</v>
      </c>
    </row>
    <row r="276" spans="1:4" x14ac:dyDescent="0.25">
      <c r="A276" s="53" t="s">
        <v>174</v>
      </c>
      <c r="B276" s="53" t="s">
        <v>177</v>
      </c>
      <c r="C276" s="59">
        <v>150</v>
      </c>
      <c r="D276" s="53" t="s">
        <v>135</v>
      </c>
    </row>
    <row r="277" spans="1:4" x14ac:dyDescent="0.25">
      <c r="A277" s="53" t="s">
        <v>147</v>
      </c>
      <c r="B277" s="53" t="s">
        <v>148</v>
      </c>
      <c r="C277" s="59">
        <v>140</v>
      </c>
      <c r="D277" s="53" t="s">
        <v>134</v>
      </c>
    </row>
    <row r="278" spans="1:4" x14ac:dyDescent="0.25">
      <c r="A278" s="53" t="s">
        <v>200</v>
      </c>
      <c r="B278" s="53" t="s">
        <v>201</v>
      </c>
      <c r="C278" s="59">
        <v>128</v>
      </c>
      <c r="D278" s="53" t="s">
        <v>133</v>
      </c>
    </row>
    <row r="279" spans="1:4" x14ac:dyDescent="0.25">
      <c r="A279" s="53" t="s">
        <v>174</v>
      </c>
      <c r="B279" s="53" t="s">
        <v>177</v>
      </c>
      <c r="C279" s="59">
        <v>99.5</v>
      </c>
      <c r="D279" s="53" t="s">
        <v>134</v>
      </c>
    </row>
    <row r="280" spans="1:4" x14ac:dyDescent="0.25">
      <c r="A280" s="53" t="s">
        <v>206</v>
      </c>
      <c r="B280" s="53" t="s">
        <v>218</v>
      </c>
      <c r="C280" s="59">
        <v>91.8</v>
      </c>
      <c r="D280" s="53" t="s">
        <v>133</v>
      </c>
    </row>
    <row r="281" spans="1:4" x14ac:dyDescent="0.25">
      <c r="A281" s="53" t="s">
        <v>185</v>
      </c>
      <c r="B281" s="53" t="s">
        <v>189</v>
      </c>
      <c r="C281" s="59">
        <v>87.75</v>
      </c>
      <c r="D281" s="53" t="s">
        <v>133</v>
      </c>
    </row>
    <row r="282" spans="1:4" x14ac:dyDescent="0.25">
      <c r="A282" s="53" t="s">
        <v>147</v>
      </c>
      <c r="B282" s="53" t="s">
        <v>150</v>
      </c>
      <c r="C282" s="59">
        <v>85.4</v>
      </c>
      <c r="D282" s="53" t="s">
        <v>135</v>
      </c>
    </row>
    <row r="283" spans="1:4" x14ac:dyDescent="0.25">
      <c r="A283" s="53" t="s">
        <v>160</v>
      </c>
      <c r="B283" s="53" t="s">
        <v>161</v>
      </c>
      <c r="C283" s="59">
        <v>68.849999999999994</v>
      </c>
      <c r="D283" s="53" t="s">
        <v>134</v>
      </c>
    </row>
    <row r="284" spans="1:4" x14ac:dyDescent="0.25">
      <c r="A284" s="53" t="s">
        <v>206</v>
      </c>
      <c r="B284" s="53" t="s">
        <v>212</v>
      </c>
      <c r="C284" s="59">
        <v>68.400000000000006</v>
      </c>
      <c r="D284" s="53" t="s">
        <v>132</v>
      </c>
    </row>
    <row r="285" spans="1:4" x14ac:dyDescent="0.25">
      <c r="A285" s="53" t="s">
        <v>206</v>
      </c>
      <c r="B285" s="53" t="s">
        <v>214</v>
      </c>
      <c r="C285" s="59">
        <v>61.44</v>
      </c>
      <c r="D285" s="53" t="s">
        <v>132</v>
      </c>
    </row>
    <row r="286" spans="1:4" x14ac:dyDescent="0.25">
      <c r="A286" s="53" t="s">
        <v>206</v>
      </c>
      <c r="B286" s="53" t="s">
        <v>214</v>
      </c>
      <c r="C286" s="59">
        <v>60</v>
      </c>
      <c r="D286" s="53" t="s">
        <v>135</v>
      </c>
    </row>
    <row r="287" spans="1:4" x14ac:dyDescent="0.25">
      <c r="A287" s="53" t="s">
        <v>130</v>
      </c>
      <c r="B287" s="53" t="s">
        <v>142</v>
      </c>
      <c r="C287" s="59">
        <v>42</v>
      </c>
      <c r="D287" s="53" t="s">
        <v>135</v>
      </c>
    </row>
  </sheetData>
  <sortState ref="A2:D287">
    <sortCondition descending="1" ref="C1"/>
  </sortState>
  <printOptions gridLines="1"/>
  <pageMargins left="0.75" right="0.75" top="1" bottom="1" header="0.5" footer="0.5"/>
  <pageSetup fitToHeight="0" orientation="portrait" r:id="rId1"/>
  <headerFooter alignWithMargins="0">
    <oddHeader>&amp;LSample Products Reports Workbook&amp;RSource Data</oddHeader>
    <oddFooter>&amp;LPage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I45"/>
  <sheetViews>
    <sheetView zoomScale="98" workbookViewId="0">
      <selection sqref="A1:XFD1048576"/>
    </sheetView>
  </sheetViews>
  <sheetFormatPr defaultRowHeight="12.75" x14ac:dyDescent="0.2"/>
  <cols>
    <col min="1" max="1" width="3.28515625" style="66" customWidth="1"/>
    <col min="2" max="2" width="20.7109375" style="66" bestFit="1" customWidth="1"/>
    <col min="3" max="3" width="24.5703125" style="66" bestFit="1" customWidth="1"/>
    <col min="4" max="4" width="9.140625" style="66"/>
    <col min="5" max="5" width="20.85546875" style="66" bestFit="1" customWidth="1"/>
    <col min="6" max="6" width="14.28515625" style="66" bestFit="1" customWidth="1"/>
    <col min="7" max="8" width="9.140625" style="66"/>
    <col min="9" max="9" width="16.42578125" style="66" bestFit="1" customWidth="1"/>
    <col min="10" max="16384" width="9.140625" style="66"/>
  </cols>
  <sheetData>
    <row r="1" spans="1:9" s="61" customFormat="1" ht="13.5" thickBot="1" x14ac:dyDescent="0.25">
      <c r="A1" s="60" t="s">
        <v>219</v>
      </c>
      <c r="B1" s="60" t="s">
        <v>220</v>
      </c>
      <c r="C1" s="60" t="s">
        <v>221</v>
      </c>
      <c r="D1" s="60" t="s">
        <v>222</v>
      </c>
      <c r="E1" s="60" t="s">
        <v>223</v>
      </c>
      <c r="F1" s="60" t="s">
        <v>25</v>
      </c>
    </row>
    <row r="2" spans="1:9" x14ac:dyDescent="0.2">
      <c r="A2" s="62">
        <v>1</v>
      </c>
      <c r="B2" s="63" t="s">
        <v>224</v>
      </c>
      <c r="C2" s="63" t="s">
        <v>225</v>
      </c>
      <c r="D2" s="64">
        <v>57</v>
      </c>
      <c r="E2" s="63" t="s">
        <v>226</v>
      </c>
      <c r="F2" s="65">
        <v>25000</v>
      </c>
    </row>
    <row r="3" spans="1:9" x14ac:dyDescent="0.2">
      <c r="A3" s="67">
        <v>2</v>
      </c>
      <c r="B3" s="68" t="s">
        <v>227</v>
      </c>
      <c r="C3" s="69" t="s">
        <v>228</v>
      </c>
      <c r="D3" s="70">
        <v>61</v>
      </c>
      <c r="E3" s="69" t="s">
        <v>226</v>
      </c>
      <c r="F3" s="71">
        <v>25000</v>
      </c>
    </row>
    <row r="4" spans="1:9" x14ac:dyDescent="0.2">
      <c r="A4" s="67">
        <v>3</v>
      </c>
      <c r="B4" s="68" t="s">
        <v>229</v>
      </c>
      <c r="C4" s="69" t="s">
        <v>230</v>
      </c>
      <c r="D4" s="70">
        <v>57</v>
      </c>
      <c r="E4" s="69" t="s">
        <v>231</v>
      </c>
      <c r="F4" s="71">
        <v>25000</v>
      </c>
    </row>
    <row r="5" spans="1:9" x14ac:dyDescent="0.2">
      <c r="A5" s="67">
        <v>4</v>
      </c>
      <c r="B5" s="68" t="s">
        <v>232</v>
      </c>
      <c r="C5" s="69" t="s">
        <v>225</v>
      </c>
      <c r="D5" s="70">
        <v>57</v>
      </c>
      <c r="E5" s="69" t="s">
        <v>231</v>
      </c>
      <c r="F5" s="71">
        <v>25000</v>
      </c>
    </row>
    <row r="6" spans="1:9" x14ac:dyDescent="0.2">
      <c r="A6" s="67">
        <v>5</v>
      </c>
      <c r="B6" s="68" t="s">
        <v>233</v>
      </c>
      <c r="C6" s="69" t="s">
        <v>225</v>
      </c>
      <c r="D6" s="70">
        <v>58</v>
      </c>
      <c r="E6" s="69" t="s">
        <v>231</v>
      </c>
      <c r="F6" s="71">
        <v>25000</v>
      </c>
    </row>
    <row r="7" spans="1:9" x14ac:dyDescent="0.2">
      <c r="A7" s="67">
        <v>6</v>
      </c>
      <c r="B7" s="68" t="s">
        <v>234</v>
      </c>
      <c r="C7" s="69" t="s">
        <v>228</v>
      </c>
      <c r="D7" s="70">
        <v>57</v>
      </c>
      <c r="E7" s="69" t="s">
        <v>231</v>
      </c>
      <c r="F7" s="71">
        <v>25000</v>
      </c>
    </row>
    <row r="8" spans="1:9" x14ac:dyDescent="0.2">
      <c r="A8" s="67">
        <v>7</v>
      </c>
      <c r="B8" s="68" t="s">
        <v>235</v>
      </c>
      <c r="C8" s="69" t="s">
        <v>236</v>
      </c>
      <c r="D8" s="70">
        <v>61</v>
      </c>
      <c r="E8" s="69" t="s">
        <v>237</v>
      </c>
      <c r="F8" s="71">
        <v>25000</v>
      </c>
      <c r="I8" s="66" t="str">
        <f>INDEX(A1:F45,MATCH(MAX(D:D),D:D,0),3)</f>
        <v>Disciples of Christ</v>
      </c>
    </row>
    <row r="9" spans="1:9" x14ac:dyDescent="0.2">
      <c r="A9" s="67">
        <v>8</v>
      </c>
      <c r="B9" s="68" t="s">
        <v>238</v>
      </c>
      <c r="C9" s="69" t="s">
        <v>239</v>
      </c>
      <c r="D9" s="70">
        <v>54</v>
      </c>
      <c r="E9" s="69" t="s">
        <v>237</v>
      </c>
      <c r="F9" s="71">
        <v>25000</v>
      </c>
    </row>
    <row r="10" spans="1:9" x14ac:dyDescent="0.2">
      <c r="A10" s="67">
        <v>9</v>
      </c>
      <c r="B10" s="68" t="s">
        <v>240</v>
      </c>
      <c r="C10" s="69" t="s">
        <v>225</v>
      </c>
      <c r="D10" s="70">
        <v>68</v>
      </c>
      <c r="E10" s="69" t="s">
        <v>241</v>
      </c>
      <c r="F10" s="71">
        <v>25000</v>
      </c>
    </row>
    <row r="11" spans="1:9" x14ac:dyDescent="0.2">
      <c r="A11" s="67">
        <v>10</v>
      </c>
      <c r="B11" s="68" t="s">
        <v>242</v>
      </c>
      <c r="C11" s="69" t="s">
        <v>225</v>
      </c>
      <c r="D11" s="70">
        <v>51</v>
      </c>
      <c r="E11" s="69" t="s">
        <v>241</v>
      </c>
      <c r="F11" s="71">
        <v>25000</v>
      </c>
    </row>
    <row r="12" spans="1:9" x14ac:dyDescent="0.2">
      <c r="A12" s="67">
        <v>11</v>
      </c>
      <c r="B12" s="68" t="s">
        <v>243</v>
      </c>
      <c r="C12" s="69" t="s">
        <v>236</v>
      </c>
      <c r="D12" s="70">
        <v>49</v>
      </c>
      <c r="E12" s="69" t="s">
        <v>237</v>
      </c>
      <c r="F12" s="71">
        <v>25000</v>
      </c>
    </row>
    <row r="13" spans="1:9" x14ac:dyDescent="0.2">
      <c r="A13" s="67">
        <v>12</v>
      </c>
      <c r="B13" s="68" t="s">
        <v>244</v>
      </c>
      <c r="C13" s="69" t="s">
        <v>225</v>
      </c>
      <c r="D13" s="70">
        <v>64</v>
      </c>
      <c r="E13" s="69" t="s">
        <v>241</v>
      </c>
      <c r="F13" s="71">
        <v>25000</v>
      </c>
    </row>
    <row r="14" spans="1:9" x14ac:dyDescent="0.2">
      <c r="A14" s="67">
        <v>13</v>
      </c>
      <c r="B14" s="68" t="s">
        <v>245</v>
      </c>
      <c r="C14" s="69" t="s">
        <v>228</v>
      </c>
      <c r="D14" s="70">
        <v>50</v>
      </c>
      <c r="E14" s="69" t="s">
        <v>241</v>
      </c>
      <c r="F14" s="71">
        <v>25000</v>
      </c>
    </row>
    <row r="15" spans="1:9" x14ac:dyDescent="0.2">
      <c r="A15" s="67">
        <v>14</v>
      </c>
      <c r="B15" s="68" t="s">
        <v>246</v>
      </c>
      <c r="C15" s="69" t="s">
        <v>225</v>
      </c>
      <c r="D15" s="70">
        <v>48</v>
      </c>
      <c r="E15" s="69" t="s">
        <v>237</v>
      </c>
      <c r="F15" s="71">
        <v>25000</v>
      </c>
      <c r="I15" s="66" t="str">
        <f>INDEX(A1:F45,MATCH(MAX(D:D),D:D,0),MATCH(C1,A1:F1,0))</f>
        <v>Disciples of Christ</v>
      </c>
    </row>
    <row r="16" spans="1:9" x14ac:dyDescent="0.2">
      <c r="A16" s="67">
        <v>15</v>
      </c>
      <c r="B16" s="68" t="s">
        <v>247</v>
      </c>
      <c r="C16" s="69" t="s">
        <v>236</v>
      </c>
      <c r="D16" s="70">
        <v>65</v>
      </c>
      <c r="E16" s="69" t="s">
        <v>237</v>
      </c>
      <c r="F16" s="71">
        <v>25000</v>
      </c>
    </row>
    <row r="17" spans="1:6" x14ac:dyDescent="0.2">
      <c r="A17" s="67">
        <v>16</v>
      </c>
      <c r="B17" s="68" t="s">
        <v>248</v>
      </c>
      <c r="C17" s="69" t="s">
        <v>230</v>
      </c>
      <c r="D17" s="70">
        <v>52</v>
      </c>
      <c r="E17" s="69" t="s">
        <v>249</v>
      </c>
      <c r="F17" s="71">
        <v>25000</v>
      </c>
    </row>
    <row r="18" spans="1:6" x14ac:dyDescent="0.2">
      <c r="A18" s="67">
        <v>17</v>
      </c>
      <c r="B18" s="68" t="s">
        <v>250</v>
      </c>
      <c r="C18" s="69" t="s">
        <v>230</v>
      </c>
      <c r="D18" s="70">
        <v>56</v>
      </c>
      <c r="E18" s="69" t="s">
        <v>237</v>
      </c>
      <c r="F18" s="71">
        <v>25000</v>
      </c>
    </row>
    <row r="19" spans="1:6" x14ac:dyDescent="0.2">
      <c r="A19" s="67">
        <v>18</v>
      </c>
      <c r="B19" s="68" t="s">
        <v>251</v>
      </c>
      <c r="C19" s="69" t="s">
        <v>252</v>
      </c>
      <c r="D19" s="70">
        <v>46</v>
      </c>
      <c r="E19" s="69" t="s">
        <v>249</v>
      </c>
      <c r="F19" s="71">
        <v>25000</v>
      </c>
    </row>
    <row r="20" spans="1:6" x14ac:dyDescent="0.2">
      <c r="A20" s="67">
        <v>19</v>
      </c>
      <c r="B20" s="68" t="s">
        <v>253</v>
      </c>
      <c r="C20" s="69" t="s">
        <v>230</v>
      </c>
      <c r="D20" s="70">
        <v>54</v>
      </c>
      <c r="E20" s="69" t="s">
        <v>249</v>
      </c>
      <c r="F20" s="71">
        <v>50000</v>
      </c>
    </row>
    <row r="21" spans="1:6" x14ac:dyDescent="0.2">
      <c r="A21" s="67">
        <v>20</v>
      </c>
      <c r="B21" s="68" t="s">
        <v>254</v>
      </c>
      <c r="C21" s="69" t="s">
        <v>255</v>
      </c>
      <c r="D21" s="70">
        <v>49</v>
      </c>
      <c r="E21" s="69" t="s">
        <v>249</v>
      </c>
      <c r="F21" s="71">
        <v>50000</v>
      </c>
    </row>
    <row r="22" spans="1:6" x14ac:dyDescent="0.2">
      <c r="A22" s="67">
        <v>21</v>
      </c>
      <c r="B22" s="68" t="s">
        <v>256</v>
      </c>
      <c r="C22" s="69" t="s">
        <v>225</v>
      </c>
      <c r="D22" s="70">
        <v>50</v>
      </c>
      <c r="E22" s="69" t="s">
        <v>249</v>
      </c>
      <c r="F22" s="71">
        <v>50000</v>
      </c>
    </row>
    <row r="23" spans="1:6" x14ac:dyDescent="0.2">
      <c r="A23" s="67">
        <v>22</v>
      </c>
      <c r="B23" s="68" t="s">
        <v>257</v>
      </c>
      <c r="C23" s="69" t="s">
        <v>236</v>
      </c>
      <c r="D23" s="70">
        <v>47</v>
      </c>
      <c r="E23" s="69" t="s">
        <v>237</v>
      </c>
      <c r="F23" s="71">
        <v>50000</v>
      </c>
    </row>
    <row r="24" spans="1:6" x14ac:dyDescent="0.2">
      <c r="A24" s="67">
        <v>23</v>
      </c>
      <c r="B24" s="68" t="s">
        <v>258</v>
      </c>
      <c r="C24" s="69" t="s">
        <v>236</v>
      </c>
      <c r="D24" s="70">
        <v>55</v>
      </c>
      <c r="E24" s="69" t="s">
        <v>249</v>
      </c>
      <c r="F24" s="71">
        <v>50000</v>
      </c>
    </row>
    <row r="25" spans="1:6" x14ac:dyDescent="0.2">
      <c r="A25" s="67">
        <v>24</v>
      </c>
      <c r="B25" s="68" t="s">
        <v>257</v>
      </c>
      <c r="C25" s="69" t="s">
        <v>236</v>
      </c>
      <c r="D25" s="70">
        <v>55</v>
      </c>
      <c r="E25" s="69" t="s">
        <v>237</v>
      </c>
      <c r="F25" s="71">
        <v>50000</v>
      </c>
    </row>
    <row r="26" spans="1:6" x14ac:dyDescent="0.2">
      <c r="A26" s="67">
        <v>25</v>
      </c>
      <c r="B26" s="68" t="s">
        <v>259</v>
      </c>
      <c r="C26" s="69" t="s">
        <v>252</v>
      </c>
      <c r="D26" s="70">
        <v>54</v>
      </c>
      <c r="E26" s="69" t="s">
        <v>249</v>
      </c>
      <c r="F26" s="71">
        <v>50000</v>
      </c>
    </row>
    <row r="27" spans="1:6" x14ac:dyDescent="0.2">
      <c r="A27" s="67">
        <v>26</v>
      </c>
      <c r="B27" s="68" t="s">
        <v>260</v>
      </c>
      <c r="C27" s="69" t="s">
        <v>239</v>
      </c>
      <c r="D27" s="70">
        <v>42</v>
      </c>
      <c r="E27" s="69" t="s">
        <v>249</v>
      </c>
      <c r="F27" s="71">
        <v>50000</v>
      </c>
    </row>
    <row r="28" spans="1:6" x14ac:dyDescent="0.2">
      <c r="A28" s="67">
        <v>27</v>
      </c>
      <c r="B28" s="68" t="s">
        <v>261</v>
      </c>
      <c r="C28" s="69" t="s">
        <v>228</v>
      </c>
      <c r="D28" s="70">
        <v>51</v>
      </c>
      <c r="E28" s="69" t="s">
        <v>249</v>
      </c>
      <c r="F28" s="71">
        <v>75000</v>
      </c>
    </row>
    <row r="29" spans="1:6" x14ac:dyDescent="0.2">
      <c r="A29" s="67">
        <v>28</v>
      </c>
      <c r="B29" s="68" t="s">
        <v>262</v>
      </c>
      <c r="C29" s="69" t="s">
        <v>236</v>
      </c>
      <c r="D29" s="70">
        <v>56</v>
      </c>
      <c r="E29" s="69" t="s">
        <v>237</v>
      </c>
      <c r="F29" s="71">
        <v>75000</v>
      </c>
    </row>
    <row r="30" spans="1:6" x14ac:dyDescent="0.2">
      <c r="A30" s="67">
        <v>29</v>
      </c>
      <c r="B30" s="68" t="s">
        <v>263</v>
      </c>
      <c r="C30" s="69" t="s">
        <v>264</v>
      </c>
      <c r="D30" s="70">
        <v>55</v>
      </c>
      <c r="E30" s="69" t="s">
        <v>249</v>
      </c>
      <c r="F30" s="71">
        <v>75000</v>
      </c>
    </row>
    <row r="31" spans="1:6" x14ac:dyDescent="0.2">
      <c r="A31" s="67">
        <v>30</v>
      </c>
      <c r="B31" s="68" t="s">
        <v>265</v>
      </c>
      <c r="C31" s="69" t="s">
        <v>266</v>
      </c>
      <c r="D31" s="70">
        <v>51</v>
      </c>
      <c r="E31" s="69" t="s">
        <v>249</v>
      </c>
      <c r="F31" s="71">
        <v>75000</v>
      </c>
    </row>
    <row r="32" spans="1:6" x14ac:dyDescent="0.2">
      <c r="A32" s="67">
        <v>31</v>
      </c>
      <c r="B32" s="68" t="s">
        <v>267</v>
      </c>
      <c r="C32" s="69" t="s">
        <v>268</v>
      </c>
      <c r="D32" s="70">
        <v>54</v>
      </c>
      <c r="E32" s="69" t="s">
        <v>249</v>
      </c>
      <c r="F32" s="71">
        <v>75000</v>
      </c>
    </row>
    <row r="33" spans="1:6" x14ac:dyDescent="0.2">
      <c r="A33" s="67">
        <v>32</v>
      </c>
      <c r="B33" s="68" t="s">
        <v>269</v>
      </c>
      <c r="C33" s="69" t="s">
        <v>225</v>
      </c>
      <c r="D33" s="70">
        <v>51</v>
      </c>
      <c r="E33" s="69" t="s">
        <v>237</v>
      </c>
      <c r="F33" s="71">
        <v>75000</v>
      </c>
    </row>
    <row r="34" spans="1:6" x14ac:dyDescent="0.2">
      <c r="A34" s="67">
        <v>33</v>
      </c>
      <c r="B34" s="68" t="s">
        <v>270</v>
      </c>
      <c r="C34" s="69" t="s">
        <v>264</v>
      </c>
      <c r="D34" s="70">
        <v>60</v>
      </c>
      <c r="E34" s="69" t="s">
        <v>237</v>
      </c>
      <c r="F34" s="71">
        <v>75000</v>
      </c>
    </row>
    <row r="35" spans="1:6" x14ac:dyDescent="0.2">
      <c r="A35" s="67">
        <v>34</v>
      </c>
      <c r="B35" s="68" t="s">
        <v>271</v>
      </c>
      <c r="C35" s="69" t="s">
        <v>236</v>
      </c>
      <c r="D35" s="70">
        <v>62</v>
      </c>
      <c r="E35" s="69" t="s">
        <v>249</v>
      </c>
      <c r="F35" s="71">
        <v>100000</v>
      </c>
    </row>
    <row r="36" spans="1:6" x14ac:dyDescent="0.2">
      <c r="A36" s="67">
        <v>35</v>
      </c>
      <c r="B36" s="68" t="s">
        <v>272</v>
      </c>
      <c r="C36" s="69" t="s">
        <v>273</v>
      </c>
      <c r="D36" s="70">
        <v>43</v>
      </c>
      <c r="E36" s="69" t="s">
        <v>237</v>
      </c>
      <c r="F36" s="71">
        <v>100000</v>
      </c>
    </row>
    <row r="37" spans="1:6" x14ac:dyDescent="0.2">
      <c r="A37" s="67">
        <v>36</v>
      </c>
      <c r="B37" s="68" t="s">
        <v>274</v>
      </c>
      <c r="C37" s="69" t="s">
        <v>255</v>
      </c>
      <c r="D37" s="70">
        <v>55</v>
      </c>
      <c r="E37" s="69" t="s">
        <v>237</v>
      </c>
      <c r="F37" s="71">
        <v>100000</v>
      </c>
    </row>
    <row r="38" spans="1:6" x14ac:dyDescent="0.2">
      <c r="A38" s="67">
        <v>37</v>
      </c>
      <c r="B38" s="68" t="s">
        <v>275</v>
      </c>
      <c r="C38" s="69" t="s">
        <v>268</v>
      </c>
      <c r="D38" s="70">
        <v>56</v>
      </c>
      <c r="E38" s="69" t="s">
        <v>249</v>
      </c>
      <c r="F38" s="71">
        <v>200000</v>
      </c>
    </row>
    <row r="39" spans="1:6" x14ac:dyDescent="0.2">
      <c r="A39" s="67">
        <v>38</v>
      </c>
      <c r="B39" s="68" t="s">
        <v>276</v>
      </c>
      <c r="C39" s="69" t="s">
        <v>225</v>
      </c>
      <c r="D39" s="70">
        <v>61</v>
      </c>
      <c r="E39" s="69" t="s">
        <v>249</v>
      </c>
      <c r="F39" s="71">
        <v>200000</v>
      </c>
    </row>
    <row r="40" spans="1:6" x14ac:dyDescent="0.2">
      <c r="A40" s="67">
        <v>39</v>
      </c>
      <c r="B40" s="68" t="s">
        <v>277</v>
      </c>
      <c r="C40" s="69" t="s">
        <v>264</v>
      </c>
      <c r="D40" s="70">
        <v>52</v>
      </c>
      <c r="E40" s="69" t="s">
        <v>237</v>
      </c>
      <c r="F40" s="71">
        <v>200000</v>
      </c>
    </row>
    <row r="41" spans="1:6" x14ac:dyDescent="0.2">
      <c r="A41" s="67">
        <v>40</v>
      </c>
      <c r="B41" s="68" t="s">
        <v>278</v>
      </c>
      <c r="C41" s="69" t="s">
        <v>255</v>
      </c>
      <c r="D41" s="70">
        <v>69</v>
      </c>
      <c r="E41" s="69" t="s">
        <v>249</v>
      </c>
      <c r="F41" s="71">
        <v>200000</v>
      </c>
    </row>
    <row r="42" spans="1:6" x14ac:dyDescent="0.2">
      <c r="A42" s="67">
        <v>41</v>
      </c>
      <c r="B42" s="68" t="s">
        <v>279</v>
      </c>
      <c r="C42" s="69" t="s">
        <v>225</v>
      </c>
      <c r="D42" s="70">
        <v>64</v>
      </c>
      <c r="E42" s="69" t="s">
        <v>249</v>
      </c>
      <c r="F42" s="71">
        <v>200000</v>
      </c>
    </row>
    <row r="43" spans="1:6" x14ac:dyDescent="0.2">
      <c r="A43" s="67">
        <v>42</v>
      </c>
      <c r="B43" s="68" t="s">
        <v>280</v>
      </c>
      <c r="C43" s="69" t="s">
        <v>264</v>
      </c>
      <c r="D43" s="70">
        <v>46</v>
      </c>
      <c r="E43" s="69" t="s">
        <v>237</v>
      </c>
      <c r="F43" s="71">
        <v>200000</v>
      </c>
    </row>
    <row r="44" spans="1:6" x14ac:dyDescent="0.2">
      <c r="A44" s="67">
        <v>43</v>
      </c>
      <c r="B44" s="68" t="s">
        <v>281</v>
      </c>
      <c r="C44" s="69" t="s">
        <v>252</v>
      </c>
      <c r="D44" s="70">
        <v>54</v>
      </c>
      <c r="E44" s="69" t="s">
        <v>249</v>
      </c>
      <c r="F44" s="71">
        <v>400000</v>
      </c>
    </row>
    <row r="45" spans="1:6" ht="13.5" thickBot="1" x14ac:dyDescent="0.25">
      <c r="A45" s="72">
        <v>44</v>
      </c>
      <c r="B45" s="73" t="s">
        <v>282</v>
      </c>
      <c r="C45" s="73" t="s">
        <v>283</v>
      </c>
      <c r="D45" s="74">
        <v>47</v>
      </c>
      <c r="E45" s="73" t="s">
        <v>237</v>
      </c>
      <c r="F45" s="75">
        <v>400000</v>
      </c>
    </row>
  </sheetData>
  <printOptions horizontalCentered="1" verticalCentered="1"/>
  <pageMargins left="0.5" right="0.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Shipping Rates</vt:lpstr>
      <vt:lpstr>Employee Table</vt:lpstr>
      <vt:lpstr>Property Value Table</vt:lpstr>
      <vt:lpstr>Score-Award</vt:lpstr>
      <vt:lpstr>Salesperson Data</vt:lpstr>
      <vt:lpstr>Quarterly Product Data</vt:lpstr>
      <vt:lpstr>Presidential Data</vt:lpstr>
      <vt:lpstr>'Quarterly Product Data'!Print_Titles</vt:lpstr>
      <vt:lpstr>'Salesperson Data'!Print_Titles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D. McIntosh</dc:creator>
  <cp:lastModifiedBy>Gregorio,Pedro Michael</cp:lastModifiedBy>
  <dcterms:created xsi:type="dcterms:W3CDTF">2012-09-24T01:47:50Z</dcterms:created>
  <dcterms:modified xsi:type="dcterms:W3CDTF">2016-04-14T19:38:46Z</dcterms:modified>
</cp:coreProperties>
</file>