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omber\PycharmProjects\pythonProject\"/>
    </mc:Choice>
  </mc:AlternateContent>
  <xr:revisionPtr revIDLastSave="0" documentId="13_ncr:1_{5E673A03-E46D-426C-952D-E991EF4019BE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49.1" sheetId="2" r:id="rId1"/>
    <sheet name="49.2" sheetId="3" r:id="rId2"/>
    <sheet name="49.3" sheetId="13" r:id="rId3"/>
    <sheet name="49.4" sheetId="5" r:id="rId4"/>
    <sheet name="49.5" sheetId="6" r:id="rId5"/>
    <sheet name="50.10" sheetId="14" r:id="rId6"/>
    <sheet name="50.2" sheetId="8" r:id="rId7"/>
    <sheet name="50.3" sheetId="9" r:id="rId8"/>
    <sheet name="50.4" sheetId="10" r:id="rId9"/>
    <sheet name="51.10" sheetId="11" r:id="rId10"/>
    <sheet name="51.2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4" l="1"/>
  <c r="H63" i="14"/>
  <c r="G63" i="14"/>
  <c r="K62" i="14"/>
  <c r="H62" i="14"/>
  <c r="G62" i="14"/>
  <c r="K61" i="14"/>
  <c r="H61" i="14"/>
  <c r="G61" i="14"/>
  <c r="K59" i="14"/>
  <c r="H59" i="14"/>
  <c r="G59" i="14"/>
  <c r="K58" i="14"/>
  <c r="H58" i="14"/>
  <c r="G58" i="14"/>
  <c r="K57" i="14"/>
  <c r="H57" i="14"/>
  <c r="G57" i="14"/>
  <c r="K56" i="14"/>
  <c r="H56" i="14"/>
  <c r="G56" i="14"/>
  <c r="K55" i="14"/>
  <c r="H55" i="14"/>
  <c r="G55" i="14"/>
  <c r="K54" i="14"/>
  <c r="H54" i="14"/>
  <c r="G54" i="14"/>
  <c r="K52" i="14"/>
  <c r="H52" i="14"/>
  <c r="G52" i="14"/>
  <c r="K51" i="14"/>
  <c r="H51" i="14"/>
  <c r="G51" i="14"/>
  <c r="K50" i="14"/>
  <c r="H50" i="14"/>
  <c r="G50" i="14"/>
  <c r="K48" i="14"/>
  <c r="H48" i="14"/>
  <c r="G48" i="14"/>
  <c r="K47" i="14"/>
  <c r="H47" i="14"/>
  <c r="G47" i="14"/>
  <c r="K46" i="14"/>
  <c r="H46" i="14"/>
  <c r="G46" i="14"/>
  <c r="L44" i="14"/>
  <c r="K44" i="14"/>
  <c r="L43" i="14"/>
  <c r="K43" i="14"/>
  <c r="L41" i="14"/>
  <c r="K41" i="14"/>
  <c r="I41" i="14"/>
  <c r="H41" i="14"/>
  <c r="G41" i="14"/>
  <c r="L40" i="14"/>
  <c r="K40" i="14"/>
  <c r="I40" i="14"/>
  <c r="H40" i="14"/>
  <c r="G40" i="14"/>
  <c r="L39" i="14"/>
  <c r="K39" i="14"/>
  <c r="I39" i="14"/>
  <c r="H39" i="14"/>
  <c r="G39" i="14"/>
  <c r="L38" i="14"/>
  <c r="K38" i="14"/>
  <c r="I38" i="14"/>
  <c r="H38" i="14"/>
  <c r="G38" i="14"/>
  <c r="L37" i="14"/>
  <c r="K37" i="14"/>
  <c r="I37" i="14"/>
  <c r="H37" i="14"/>
  <c r="G37" i="14"/>
  <c r="L36" i="14"/>
  <c r="K36" i="14"/>
  <c r="I36" i="14"/>
  <c r="H36" i="14"/>
  <c r="G36" i="14"/>
  <c r="L34" i="14"/>
  <c r="K34" i="14"/>
  <c r="I34" i="14"/>
  <c r="H34" i="14"/>
  <c r="G34" i="14"/>
  <c r="L33" i="14"/>
  <c r="K33" i="14"/>
  <c r="I33" i="14"/>
  <c r="H33" i="14"/>
  <c r="G33" i="14"/>
  <c r="L32" i="14"/>
  <c r="K32" i="14"/>
  <c r="I32" i="14"/>
  <c r="H32" i="14"/>
  <c r="G32" i="14"/>
  <c r="L31" i="14"/>
  <c r="K31" i="14"/>
  <c r="I31" i="14"/>
  <c r="H31" i="14"/>
  <c r="G31" i="14"/>
  <c r="L30" i="14"/>
  <c r="K30" i="14"/>
  <c r="I30" i="14"/>
  <c r="H30" i="14"/>
  <c r="G30" i="14"/>
  <c r="L28" i="14"/>
  <c r="K28" i="14"/>
  <c r="I28" i="14"/>
  <c r="H28" i="14"/>
  <c r="G28" i="14"/>
  <c r="L27" i="14"/>
  <c r="K27" i="14"/>
  <c r="I27" i="14"/>
  <c r="H27" i="14"/>
  <c r="G27" i="14"/>
  <c r="L26" i="14"/>
  <c r="K26" i="14"/>
  <c r="I26" i="14"/>
  <c r="H26" i="14"/>
  <c r="G26" i="14"/>
  <c r="L25" i="14"/>
  <c r="K25" i="14"/>
  <c r="I25" i="14"/>
  <c r="H25" i="14"/>
  <c r="G25" i="14"/>
  <c r="L24" i="14"/>
  <c r="K24" i="14"/>
  <c r="I24" i="14"/>
  <c r="H24" i="14"/>
  <c r="G24" i="14"/>
  <c r="L23" i="14"/>
  <c r="K23" i="14"/>
  <c r="I23" i="14"/>
  <c r="H23" i="14"/>
  <c r="G23" i="14"/>
  <c r="L22" i="14"/>
  <c r="K22" i="14"/>
  <c r="I22" i="14"/>
  <c r="H22" i="14"/>
  <c r="G22" i="14"/>
  <c r="L20" i="14"/>
  <c r="K20" i="14"/>
  <c r="I20" i="14"/>
  <c r="H20" i="14"/>
  <c r="G20" i="14"/>
  <c r="L19" i="14"/>
  <c r="K19" i="14"/>
  <c r="I19" i="14"/>
  <c r="H19" i="14"/>
  <c r="G19" i="14"/>
  <c r="L18" i="14"/>
  <c r="K18" i="14"/>
  <c r="I18" i="14"/>
  <c r="H18" i="14"/>
  <c r="G18" i="14"/>
  <c r="L17" i="14"/>
  <c r="K17" i="14"/>
  <c r="I17" i="14"/>
  <c r="H17" i="14"/>
  <c r="G17" i="14"/>
  <c r="L16" i="14"/>
  <c r="K16" i="14"/>
  <c r="I16" i="14"/>
  <c r="H16" i="14"/>
  <c r="G16" i="14"/>
  <c r="L15" i="14"/>
  <c r="K15" i="14"/>
  <c r="I15" i="14"/>
  <c r="H15" i="14"/>
  <c r="G15" i="14"/>
  <c r="L14" i="14"/>
  <c r="K14" i="14"/>
  <c r="I14" i="14"/>
  <c r="H14" i="14"/>
  <c r="G14" i="14"/>
  <c r="L12" i="14"/>
  <c r="K12" i="14"/>
  <c r="I12" i="14"/>
  <c r="H12" i="14"/>
  <c r="G12" i="14"/>
  <c r="L11" i="14"/>
  <c r="K11" i="14"/>
  <c r="I11" i="14"/>
  <c r="H11" i="14"/>
  <c r="G11" i="14"/>
  <c r="L10" i="14"/>
  <c r="K10" i="14"/>
  <c r="I10" i="14"/>
  <c r="H10" i="14"/>
  <c r="G10" i="14"/>
  <c r="L9" i="14"/>
  <c r="K9" i="14"/>
  <c r="I9" i="14"/>
  <c r="H9" i="14"/>
  <c r="G9" i="14"/>
  <c r="L8" i="14"/>
  <c r="K8" i="14"/>
  <c r="I8" i="14"/>
  <c r="H8" i="14"/>
  <c r="G8" i="14"/>
  <c r="L7" i="14"/>
  <c r="K7" i="14"/>
  <c r="I7" i="14"/>
  <c r="H7" i="14"/>
  <c r="G7" i="14"/>
  <c r="L6" i="14"/>
  <c r="K6" i="14"/>
  <c r="I6" i="14"/>
  <c r="H6" i="14"/>
  <c r="G6" i="14"/>
  <c r="L5" i="14"/>
  <c r="K5" i="14"/>
  <c r="I5" i="14"/>
  <c r="H5" i="14"/>
  <c r="G5" i="14"/>
  <c r="L4" i="14"/>
  <c r="K4" i="14"/>
  <c r="I4" i="14"/>
  <c r="H4" i="14"/>
  <c r="G4" i="14"/>
  <c r="L3" i="14"/>
  <c r="K3" i="14"/>
  <c r="I3" i="14"/>
  <c r="H3" i="14"/>
  <c r="G3" i="14"/>
  <c r="K63" i="13"/>
  <c r="H63" i="13"/>
  <c r="G63" i="13"/>
  <c r="K62" i="13"/>
  <c r="H62" i="13"/>
  <c r="G62" i="13"/>
  <c r="K61" i="13"/>
  <c r="H61" i="13"/>
  <c r="G61" i="13"/>
  <c r="K59" i="13"/>
  <c r="H59" i="13"/>
  <c r="G59" i="13"/>
  <c r="K58" i="13"/>
  <c r="H58" i="13"/>
  <c r="G58" i="13"/>
  <c r="K57" i="13"/>
  <c r="H57" i="13"/>
  <c r="G57" i="13"/>
  <c r="K56" i="13"/>
  <c r="H56" i="13"/>
  <c r="G56" i="13"/>
  <c r="K55" i="13"/>
  <c r="H55" i="13"/>
  <c r="G55" i="13"/>
  <c r="K54" i="13"/>
  <c r="H54" i="13"/>
  <c r="G54" i="13"/>
  <c r="K52" i="13"/>
  <c r="H52" i="13"/>
  <c r="G52" i="13"/>
  <c r="K51" i="13"/>
  <c r="H51" i="13"/>
  <c r="G51" i="13"/>
  <c r="K50" i="13"/>
  <c r="H50" i="13"/>
  <c r="G50" i="13"/>
  <c r="K48" i="13"/>
  <c r="H48" i="13"/>
  <c r="G48" i="13"/>
  <c r="K47" i="13"/>
  <c r="H47" i="13"/>
  <c r="G47" i="13"/>
  <c r="K46" i="13"/>
  <c r="H46" i="13"/>
  <c r="G46" i="13"/>
  <c r="L44" i="13"/>
  <c r="K44" i="13"/>
  <c r="L43" i="13"/>
  <c r="K43" i="13"/>
  <c r="L41" i="13"/>
  <c r="K41" i="13"/>
  <c r="I41" i="13"/>
  <c r="H41" i="13"/>
  <c r="G41" i="13"/>
  <c r="L40" i="13"/>
  <c r="K40" i="13"/>
  <c r="I40" i="13"/>
  <c r="H40" i="13"/>
  <c r="G40" i="13"/>
  <c r="L39" i="13"/>
  <c r="K39" i="13"/>
  <c r="I39" i="13"/>
  <c r="H39" i="13"/>
  <c r="G39" i="13"/>
  <c r="L38" i="13"/>
  <c r="K38" i="13"/>
  <c r="I38" i="13"/>
  <c r="H38" i="13"/>
  <c r="G38" i="13"/>
  <c r="L37" i="13"/>
  <c r="K37" i="13"/>
  <c r="I37" i="13"/>
  <c r="H37" i="13"/>
  <c r="G37" i="13"/>
  <c r="L36" i="13"/>
  <c r="K36" i="13"/>
  <c r="I36" i="13"/>
  <c r="H36" i="13"/>
  <c r="G36" i="13"/>
  <c r="L34" i="13"/>
  <c r="K34" i="13"/>
  <c r="I34" i="13"/>
  <c r="H34" i="13"/>
  <c r="G34" i="13"/>
  <c r="L33" i="13"/>
  <c r="K33" i="13"/>
  <c r="I33" i="13"/>
  <c r="H33" i="13"/>
  <c r="G33" i="13"/>
  <c r="L32" i="13"/>
  <c r="K32" i="13"/>
  <c r="I32" i="13"/>
  <c r="H32" i="13"/>
  <c r="G32" i="13"/>
  <c r="L31" i="13"/>
  <c r="K31" i="13"/>
  <c r="I31" i="13"/>
  <c r="H31" i="13"/>
  <c r="G31" i="13"/>
  <c r="L30" i="13"/>
  <c r="K30" i="13"/>
  <c r="I30" i="13"/>
  <c r="H30" i="13"/>
  <c r="G30" i="13"/>
  <c r="L28" i="13"/>
  <c r="K28" i="13"/>
  <c r="I28" i="13"/>
  <c r="H28" i="13"/>
  <c r="G28" i="13"/>
  <c r="L27" i="13"/>
  <c r="K27" i="13"/>
  <c r="I27" i="13"/>
  <c r="H27" i="13"/>
  <c r="G27" i="13"/>
  <c r="L26" i="13"/>
  <c r="K26" i="13"/>
  <c r="I26" i="13"/>
  <c r="H26" i="13"/>
  <c r="G26" i="13"/>
  <c r="L25" i="13"/>
  <c r="K25" i="13"/>
  <c r="I25" i="13"/>
  <c r="H25" i="13"/>
  <c r="G25" i="13"/>
  <c r="L24" i="13"/>
  <c r="K24" i="13"/>
  <c r="I24" i="13"/>
  <c r="H24" i="13"/>
  <c r="G24" i="13"/>
  <c r="L23" i="13"/>
  <c r="K23" i="13"/>
  <c r="I23" i="13"/>
  <c r="H23" i="13"/>
  <c r="G23" i="13"/>
  <c r="L22" i="13"/>
  <c r="K22" i="13"/>
  <c r="I22" i="13"/>
  <c r="H22" i="13"/>
  <c r="G22" i="13"/>
  <c r="L20" i="13"/>
  <c r="K20" i="13"/>
  <c r="I20" i="13"/>
  <c r="H20" i="13"/>
  <c r="G20" i="13"/>
  <c r="L19" i="13"/>
  <c r="K19" i="13"/>
  <c r="I19" i="13"/>
  <c r="H19" i="13"/>
  <c r="G19" i="13"/>
  <c r="L18" i="13"/>
  <c r="K18" i="13"/>
  <c r="I18" i="13"/>
  <c r="H18" i="13"/>
  <c r="G18" i="13"/>
  <c r="L17" i="13"/>
  <c r="K17" i="13"/>
  <c r="I17" i="13"/>
  <c r="H17" i="13"/>
  <c r="G17" i="13"/>
  <c r="L16" i="13"/>
  <c r="K16" i="13"/>
  <c r="I16" i="13"/>
  <c r="H16" i="13"/>
  <c r="G16" i="13"/>
  <c r="L15" i="13"/>
  <c r="K15" i="13"/>
  <c r="I15" i="13"/>
  <c r="H15" i="13"/>
  <c r="G15" i="13"/>
  <c r="L14" i="13"/>
  <c r="K14" i="13"/>
  <c r="I14" i="13"/>
  <c r="H14" i="13"/>
  <c r="G14" i="13"/>
  <c r="L12" i="13"/>
  <c r="K12" i="13"/>
  <c r="I12" i="13"/>
  <c r="H12" i="13"/>
  <c r="G12" i="13"/>
  <c r="L11" i="13"/>
  <c r="K11" i="13"/>
  <c r="I11" i="13"/>
  <c r="H11" i="13"/>
  <c r="G11" i="13"/>
  <c r="L10" i="13"/>
  <c r="K10" i="13"/>
  <c r="I10" i="13"/>
  <c r="H10" i="13"/>
  <c r="G10" i="13"/>
  <c r="L9" i="13"/>
  <c r="K9" i="13"/>
  <c r="I9" i="13"/>
  <c r="H9" i="13"/>
  <c r="G9" i="13"/>
  <c r="L8" i="13"/>
  <c r="K8" i="13"/>
  <c r="I8" i="13"/>
  <c r="H8" i="13"/>
  <c r="G8" i="13"/>
  <c r="L7" i="13"/>
  <c r="K7" i="13"/>
  <c r="I7" i="13"/>
  <c r="H7" i="13"/>
  <c r="G7" i="13"/>
  <c r="L6" i="13"/>
  <c r="K6" i="13"/>
  <c r="I6" i="13"/>
  <c r="H6" i="13"/>
  <c r="G6" i="13"/>
  <c r="L5" i="13"/>
  <c r="K5" i="13"/>
  <c r="I5" i="13"/>
  <c r="H5" i="13"/>
  <c r="G5" i="13"/>
  <c r="L4" i="13"/>
  <c r="K4" i="13"/>
  <c r="I4" i="13"/>
  <c r="H4" i="13"/>
  <c r="G4" i="13"/>
  <c r="L3" i="13"/>
  <c r="K3" i="13"/>
  <c r="I3" i="13"/>
  <c r="H3" i="13"/>
  <c r="G3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C76" i="3"/>
  <c r="C76" i="5"/>
  <c r="C76" i="6"/>
  <c r="C76" i="8"/>
  <c r="C76" i="9"/>
  <c r="C76" i="10"/>
  <c r="C76" i="11"/>
  <c r="C76" i="12"/>
  <c r="C76" i="2"/>
  <c r="C75" i="3"/>
  <c r="C75" i="5"/>
  <c r="C75" i="6"/>
  <c r="C75" i="8"/>
  <c r="C75" i="9"/>
  <c r="C75" i="10"/>
  <c r="C75" i="11"/>
  <c r="C75" i="12"/>
  <c r="C75" i="2"/>
  <c r="C74" i="3"/>
  <c r="C74" i="5"/>
  <c r="C74" i="6"/>
  <c r="C74" i="8"/>
  <c r="C74" i="9"/>
  <c r="C74" i="10"/>
  <c r="C74" i="11"/>
  <c r="C74" i="12"/>
  <c r="C74" i="2"/>
  <c r="C73" i="3"/>
  <c r="C73" i="5"/>
  <c r="C73" i="6"/>
  <c r="C73" i="8"/>
  <c r="C73" i="9"/>
  <c r="C73" i="10"/>
  <c r="C73" i="11"/>
  <c r="C73" i="12"/>
  <c r="C73" i="2"/>
  <c r="C72" i="3"/>
  <c r="C72" i="5"/>
  <c r="C72" i="6"/>
  <c r="C72" i="8"/>
  <c r="C72" i="9"/>
  <c r="C72" i="10"/>
  <c r="C72" i="11"/>
  <c r="C72" i="12"/>
  <c r="C72" i="2"/>
  <c r="C71" i="3"/>
  <c r="C71" i="5"/>
  <c r="C71" i="6"/>
  <c r="C71" i="8"/>
  <c r="C71" i="9"/>
  <c r="C71" i="10"/>
  <c r="C71" i="11"/>
  <c r="C71" i="12"/>
  <c r="C71" i="2"/>
  <c r="C70" i="3"/>
  <c r="C70" i="5"/>
  <c r="C70" i="6"/>
  <c r="C70" i="8"/>
  <c r="C70" i="9"/>
  <c r="C70" i="10"/>
  <c r="C70" i="11"/>
  <c r="C70" i="12"/>
  <c r="C70" i="2"/>
  <c r="C69" i="3"/>
  <c r="C69" i="5"/>
  <c r="C69" i="6"/>
  <c r="C69" i="8"/>
  <c r="C69" i="9"/>
  <c r="C69" i="10"/>
  <c r="C69" i="11"/>
  <c r="C69" i="12"/>
  <c r="C69" i="2"/>
  <c r="C68" i="3"/>
  <c r="C68" i="5"/>
  <c r="C68" i="6"/>
  <c r="C68" i="8"/>
  <c r="C68" i="9"/>
  <c r="C68" i="10"/>
  <c r="C68" i="11"/>
  <c r="C68" i="12"/>
  <c r="C68" i="2"/>
  <c r="C67" i="3"/>
  <c r="C67" i="5"/>
  <c r="C67" i="6"/>
  <c r="C67" i="8"/>
  <c r="C67" i="9"/>
  <c r="C67" i="10"/>
  <c r="C67" i="11"/>
  <c r="C67" i="12"/>
  <c r="C67" i="2"/>
  <c r="C66" i="3"/>
  <c r="C66" i="5"/>
  <c r="C66" i="6"/>
  <c r="C66" i="8"/>
  <c r="C66" i="9"/>
  <c r="C66" i="10"/>
  <c r="C66" i="11"/>
  <c r="C66" i="12"/>
  <c r="C66" i="2"/>
  <c r="H63" i="3"/>
  <c r="G63" i="3"/>
  <c r="H62" i="3"/>
  <c r="G62" i="3"/>
  <c r="H61" i="3"/>
  <c r="G61" i="3"/>
  <c r="H63" i="5"/>
  <c r="G63" i="5"/>
  <c r="H62" i="5"/>
  <c r="G62" i="5"/>
  <c r="H61" i="5"/>
  <c r="G61" i="5"/>
  <c r="H63" i="6"/>
  <c r="G63" i="6"/>
  <c r="H62" i="6"/>
  <c r="G62" i="6"/>
  <c r="H61" i="6"/>
  <c r="G61" i="6"/>
  <c r="H63" i="8"/>
  <c r="G63" i="8"/>
  <c r="H62" i="8"/>
  <c r="G62" i="8"/>
  <c r="H61" i="8"/>
  <c r="G61" i="8"/>
  <c r="H63" i="9"/>
  <c r="G63" i="9"/>
  <c r="H62" i="9"/>
  <c r="G62" i="9"/>
  <c r="H61" i="9"/>
  <c r="G61" i="9"/>
  <c r="H63" i="10"/>
  <c r="G63" i="10"/>
  <c r="H62" i="10"/>
  <c r="G62" i="10"/>
  <c r="H61" i="10"/>
  <c r="G61" i="10"/>
  <c r="H63" i="11"/>
  <c r="G63" i="11"/>
  <c r="H62" i="11"/>
  <c r="G62" i="11"/>
  <c r="H61" i="11"/>
  <c r="G61" i="11"/>
  <c r="H63" i="12"/>
  <c r="G63" i="12"/>
  <c r="H62" i="12"/>
  <c r="G62" i="12"/>
  <c r="H61" i="12"/>
  <c r="G61" i="12"/>
  <c r="H63" i="2"/>
  <c r="G63" i="2"/>
  <c r="H62" i="2"/>
  <c r="G62" i="2"/>
  <c r="H61" i="2"/>
  <c r="G61" i="2"/>
  <c r="H59" i="3"/>
  <c r="G59" i="3"/>
  <c r="H58" i="3"/>
  <c r="G58" i="3"/>
  <c r="H57" i="3"/>
  <c r="G57" i="3"/>
  <c r="H56" i="3"/>
  <c r="G56" i="3"/>
  <c r="H55" i="3"/>
  <c r="G55" i="3"/>
  <c r="H54" i="3"/>
  <c r="G54" i="3"/>
  <c r="H59" i="5"/>
  <c r="G59" i="5"/>
  <c r="H58" i="5"/>
  <c r="G58" i="5"/>
  <c r="H57" i="5"/>
  <c r="G57" i="5"/>
  <c r="H56" i="5"/>
  <c r="G56" i="5"/>
  <c r="H55" i="5"/>
  <c r="G55" i="5"/>
  <c r="H54" i="5"/>
  <c r="G54" i="5"/>
  <c r="H59" i="6"/>
  <c r="G59" i="6"/>
  <c r="H58" i="6"/>
  <c r="G58" i="6"/>
  <c r="H57" i="6"/>
  <c r="G57" i="6"/>
  <c r="H56" i="6"/>
  <c r="G56" i="6"/>
  <c r="H55" i="6"/>
  <c r="G55" i="6"/>
  <c r="H54" i="6"/>
  <c r="G54" i="6"/>
  <c r="H59" i="8"/>
  <c r="G59" i="8"/>
  <c r="H58" i="8"/>
  <c r="G58" i="8"/>
  <c r="H57" i="8"/>
  <c r="G57" i="8"/>
  <c r="H56" i="8"/>
  <c r="G56" i="8"/>
  <c r="H55" i="8"/>
  <c r="G55" i="8"/>
  <c r="H54" i="8"/>
  <c r="G54" i="8"/>
  <c r="H59" i="9"/>
  <c r="G59" i="9"/>
  <c r="H58" i="9"/>
  <c r="G58" i="9"/>
  <c r="H57" i="9"/>
  <c r="G57" i="9"/>
  <c r="H56" i="9"/>
  <c r="G56" i="9"/>
  <c r="H55" i="9"/>
  <c r="G55" i="9"/>
  <c r="H54" i="9"/>
  <c r="G54" i="9"/>
  <c r="H59" i="10"/>
  <c r="G59" i="10"/>
  <c r="H58" i="10"/>
  <c r="G58" i="10"/>
  <c r="H57" i="10"/>
  <c r="G57" i="10"/>
  <c r="H56" i="10"/>
  <c r="G56" i="10"/>
  <c r="H55" i="10"/>
  <c r="G55" i="10"/>
  <c r="H54" i="10"/>
  <c r="G54" i="10"/>
  <c r="H59" i="11"/>
  <c r="G59" i="11"/>
  <c r="H58" i="11"/>
  <c r="G58" i="11"/>
  <c r="H57" i="11"/>
  <c r="G57" i="11"/>
  <c r="H56" i="11"/>
  <c r="G56" i="11"/>
  <c r="H55" i="11"/>
  <c r="G55" i="11"/>
  <c r="H54" i="11"/>
  <c r="G54" i="11"/>
  <c r="H59" i="12"/>
  <c r="G59" i="12"/>
  <c r="H58" i="12"/>
  <c r="G58" i="12"/>
  <c r="H57" i="12"/>
  <c r="G57" i="12"/>
  <c r="H56" i="12"/>
  <c r="G56" i="12"/>
  <c r="H55" i="12"/>
  <c r="G55" i="12"/>
  <c r="H54" i="12"/>
  <c r="G54" i="12"/>
  <c r="H59" i="2"/>
  <c r="G59" i="2"/>
  <c r="H58" i="2"/>
  <c r="G58" i="2"/>
  <c r="H57" i="2"/>
  <c r="G57" i="2"/>
  <c r="H56" i="2"/>
  <c r="G56" i="2"/>
  <c r="H55" i="2"/>
  <c r="G55" i="2"/>
  <c r="H54" i="2"/>
  <c r="G54" i="2"/>
  <c r="H52" i="3"/>
  <c r="G52" i="3"/>
  <c r="H51" i="3"/>
  <c r="G51" i="3"/>
  <c r="H50" i="3"/>
  <c r="G50" i="3"/>
  <c r="H52" i="5"/>
  <c r="G52" i="5"/>
  <c r="H51" i="5"/>
  <c r="G51" i="5"/>
  <c r="H50" i="5"/>
  <c r="G50" i="5"/>
  <c r="H52" i="6"/>
  <c r="G52" i="6"/>
  <c r="H51" i="6"/>
  <c r="G51" i="6"/>
  <c r="H50" i="6"/>
  <c r="G50" i="6"/>
  <c r="H52" i="8"/>
  <c r="G52" i="8"/>
  <c r="H51" i="8"/>
  <c r="G51" i="8"/>
  <c r="H50" i="8"/>
  <c r="G50" i="8"/>
  <c r="H52" i="9"/>
  <c r="G52" i="9"/>
  <c r="H51" i="9"/>
  <c r="G51" i="9"/>
  <c r="H50" i="9"/>
  <c r="G50" i="9"/>
  <c r="H52" i="10"/>
  <c r="G52" i="10"/>
  <c r="H51" i="10"/>
  <c r="G51" i="10"/>
  <c r="H50" i="10"/>
  <c r="G50" i="10"/>
  <c r="H52" i="11"/>
  <c r="G52" i="11"/>
  <c r="H51" i="11"/>
  <c r="G51" i="11"/>
  <c r="H50" i="11"/>
  <c r="G50" i="11"/>
  <c r="H52" i="12"/>
  <c r="G52" i="12"/>
  <c r="H51" i="12"/>
  <c r="G51" i="12"/>
  <c r="H50" i="12"/>
  <c r="G50" i="12"/>
  <c r="H52" i="2"/>
  <c r="G52" i="2"/>
  <c r="H51" i="2"/>
  <c r="G51" i="2"/>
  <c r="H50" i="2"/>
  <c r="G50" i="2"/>
  <c r="H48" i="3"/>
  <c r="G48" i="3"/>
  <c r="H47" i="3"/>
  <c r="G47" i="3"/>
  <c r="H46" i="3"/>
  <c r="H48" i="5"/>
  <c r="G48" i="5"/>
  <c r="H47" i="5"/>
  <c r="G47" i="5"/>
  <c r="H46" i="5"/>
  <c r="H48" i="6"/>
  <c r="G48" i="6"/>
  <c r="H47" i="6"/>
  <c r="G47" i="6"/>
  <c r="H46" i="6"/>
  <c r="H48" i="8"/>
  <c r="G48" i="8"/>
  <c r="H47" i="8"/>
  <c r="G47" i="8"/>
  <c r="H46" i="8"/>
  <c r="H48" i="9"/>
  <c r="G48" i="9"/>
  <c r="H47" i="9"/>
  <c r="G47" i="9"/>
  <c r="H46" i="9"/>
  <c r="H48" i="10"/>
  <c r="G48" i="10"/>
  <c r="H47" i="10"/>
  <c r="G47" i="10"/>
  <c r="H46" i="10"/>
  <c r="H48" i="11"/>
  <c r="G48" i="11"/>
  <c r="H47" i="11"/>
  <c r="G47" i="11"/>
  <c r="H46" i="11"/>
  <c r="H48" i="12"/>
  <c r="G48" i="12"/>
  <c r="H47" i="12"/>
  <c r="G47" i="12"/>
  <c r="H46" i="12"/>
  <c r="H48" i="2"/>
  <c r="G48" i="2"/>
  <c r="H47" i="2"/>
  <c r="G47" i="2"/>
  <c r="H46" i="2"/>
  <c r="G46" i="2"/>
  <c r="G46" i="12"/>
  <c r="G46" i="11"/>
  <c r="G46" i="10"/>
  <c r="G46" i="9"/>
  <c r="G46" i="8"/>
  <c r="G46" i="6"/>
  <c r="G46" i="5"/>
  <c r="G46" i="3"/>
  <c r="K63" i="3"/>
  <c r="K62" i="3"/>
  <c r="K61" i="3"/>
  <c r="K63" i="5"/>
  <c r="K62" i="5"/>
  <c r="K61" i="5"/>
  <c r="K63" i="6"/>
  <c r="K62" i="6"/>
  <c r="K61" i="6"/>
  <c r="K63" i="8"/>
  <c r="K62" i="8"/>
  <c r="K61" i="8"/>
  <c r="K63" i="9"/>
  <c r="K62" i="9"/>
  <c r="K61" i="9"/>
  <c r="K63" i="10"/>
  <c r="K62" i="10"/>
  <c r="K61" i="10"/>
  <c r="K63" i="11"/>
  <c r="K62" i="11"/>
  <c r="K61" i="11"/>
  <c r="K63" i="12"/>
  <c r="K62" i="12"/>
  <c r="K61" i="12"/>
  <c r="K63" i="2"/>
  <c r="K62" i="2"/>
  <c r="K61" i="2"/>
  <c r="K59" i="3"/>
  <c r="K58" i="3"/>
  <c r="K57" i="3"/>
  <c r="K56" i="3"/>
  <c r="K55" i="3"/>
  <c r="K54" i="3"/>
  <c r="K59" i="5"/>
  <c r="K58" i="5"/>
  <c r="K57" i="5"/>
  <c r="K56" i="5"/>
  <c r="K55" i="5"/>
  <c r="K54" i="5"/>
  <c r="K59" i="6"/>
  <c r="K58" i="6"/>
  <c r="K57" i="6"/>
  <c r="K56" i="6"/>
  <c r="K55" i="6"/>
  <c r="K54" i="6"/>
  <c r="K59" i="8"/>
  <c r="K58" i="8"/>
  <c r="K57" i="8"/>
  <c r="K56" i="8"/>
  <c r="K55" i="8"/>
  <c r="K54" i="8"/>
  <c r="K59" i="9"/>
  <c r="K58" i="9"/>
  <c r="K57" i="9"/>
  <c r="K56" i="9"/>
  <c r="K55" i="9"/>
  <c r="K54" i="9"/>
  <c r="K59" i="10"/>
  <c r="K58" i="10"/>
  <c r="K57" i="10"/>
  <c r="K56" i="10"/>
  <c r="K55" i="10"/>
  <c r="K54" i="10"/>
  <c r="K59" i="11"/>
  <c r="K58" i="11"/>
  <c r="K57" i="11"/>
  <c r="K56" i="11"/>
  <c r="K55" i="11"/>
  <c r="K54" i="11"/>
  <c r="K59" i="12"/>
  <c r="K58" i="12"/>
  <c r="K57" i="12"/>
  <c r="K56" i="12"/>
  <c r="K55" i="12"/>
  <c r="K54" i="12"/>
  <c r="K59" i="2"/>
  <c r="K58" i="2"/>
  <c r="K57" i="2"/>
  <c r="K56" i="2"/>
  <c r="K55" i="2"/>
  <c r="K54" i="2"/>
  <c r="K52" i="3"/>
  <c r="K51" i="3"/>
  <c r="K50" i="3"/>
  <c r="K52" i="5"/>
  <c r="K51" i="5"/>
  <c r="K50" i="5"/>
  <c r="K52" i="6"/>
  <c r="K51" i="6"/>
  <c r="K50" i="6"/>
  <c r="K52" i="8"/>
  <c r="K51" i="8"/>
  <c r="K50" i="8"/>
  <c r="K52" i="9"/>
  <c r="K51" i="9"/>
  <c r="K50" i="9"/>
  <c r="K52" i="10"/>
  <c r="K51" i="10"/>
  <c r="K50" i="10"/>
  <c r="K52" i="11"/>
  <c r="K51" i="11"/>
  <c r="K50" i="11"/>
  <c r="K52" i="12"/>
  <c r="K51" i="12"/>
  <c r="K50" i="12"/>
  <c r="K52" i="2"/>
  <c r="K51" i="2"/>
  <c r="K50" i="2"/>
  <c r="K48" i="3"/>
  <c r="K47" i="3"/>
  <c r="K46" i="3"/>
  <c r="K48" i="5"/>
  <c r="K47" i="5"/>
  <c r="K46" i="5"/>
  <c r="K48" i="6"/>
  <c r="K47" i="6"/>
  <c r="K46" i="6"/>
  <c r="K48" i="8"/>
  <c r="K47" i="8"/>
  <c r="K46" i="8"/>
  <c r="K48" i="9"/>
  <c r="K47" i="9"/>
  <c r="K46" i="9"/>
  <c r="K48" i="10"/>
  <c r="K47" i="10"/>
  <c r="K46" i="10"/>
  <c r="K48" i="11"/>
  <c r="K47" i="11"/>
  <c r="K46" i="11"/>
  <c r="K48" i="12"/>
  <c r="K47" i="12"/>
  <c r="K46" i="12"/>
  <c r="K48" i="2"/>
  <c r="K47" i="2"/>
  <c r="K46" i="2"/>
  <c r="L44" i="3"/>
  <c r="K44" i="3"/>
  <c r="L43" i="3"/>
  <c r="K43" i="3"/>
  <c r="L44" i="5"/>
  <c r="K44" i="5"/>
  <c r="L43" i="5"/>
  <c r="K43" i="5"/>
  <c r="L44" i="6"/>
  <c r="K44" i="6"/>
  <c r="L43" i="6"/>
  <c r="K43" i="6"/>
  <c r="L44" i="8"/>
  <c r="K44" i="8"/>
  <c r="L43" i="8"/>
  <c r="K43" i="8"/>
  <c r="L44" i="9"/>
  <c r="K44" i="9"/>
  <c r="L43" i="9"/>
  <c r="K43" i="9"/>
  <c r="L44" i="10"/>
  <c r="K44" i="10"/>
  <c r="L43" i="10"/>
  <c r="K43" i="10"/>
  <c r="L44" i="11"/>
  <c r="K44" i="11"/>
  <c r="L43" i="11"/>
  <c r="K43" i="11"/>
  <c r="L44" i="12"/>
  <c r="K44" i="12"/>
  <c r="L43" i="12"/>
  <c r="K43" i="12"/>
  <c r="L44" i="2"/>
  <c r="K44" i="2"/>
  <c r="L43" i="2"/>
  <c r="K43" i="2"/>
  <c r="L41" i="3"/>
  <c r="K41" i="3"/>
  <c r="L40" i="3"/>
  <c r="K40" i="3"/>
  <c r="L39" i="3"/>
  <c r="K39" i="3"/>
  <c r="L38" i="3"/>
  <c r="K38" i="3"/>
  <c r="L37" i="3"/>
  <c r="K37" i="3"/>
  <c r="L36" i="3"/>
  <c r="K36" i="3"/>
  <c r="L41" i="5"/>
  <c r="K41" i="5"/>
  <c r="L40" i="5"/>
  <c r="K40" i="5"/>
  <c r="L39" i="5"/>
  <c r="K39" i="5"/>
  <c r="L38" i="5"/>
  <c r="K38" i="5"/>
  <c r="L37" i="5"/>
  <c r="K37" i="5"/>
  <c r="L36" i="5"/>
  <c r="K36" i="5"/>
  <c r="L41" i="6"/>
  <c r="K41" i="6"/>
  <c r="L40" i="6"/>
  <c r="K40" i="6"/>
  <c r="L39" i="6"/>
  <c r="K39" i="6"/>
  <c r="L38" i="6"/>
  <c r="K38" i="6"/>
  <c r="L37" i="6"/>
  <c r="K37" i="6"/>
  <c r="L36" i="6"/>
  <c r="K36" i="6"/>
  <c r="L41" i="8"/>
  <c r="K41" i="8"/>
  <c r="L40" i="8"/>
  <c r="K40" i="8"/>
  <c r="L39" i="8"/>
  <c r="K39" i="8"/>
  <c r="L38" i="8"/>
  <c r="K38" i="8"/>
  <c r="L37" i="8"/>
  <c r="K37" i="8"/>
  <c r="L36" i="8"/>
  <c r="K36" i="8"/>
  <c r="L41" i="9"/>
  <c r="K41" i="9"/>
  <c r="L40" i="9"/>
  <c r="K40" i="9"/>
  <c r="L39" i="9"/>
  <c r="K39" i="9"/>
  <c r="L38" i="9"/>
  <c r="K38" i="9"/>
  <c r="L37" i="9"/>
  <c r="K37" i="9"/>
  <c r="L36" i="9"/>
  <c r="K36" i="9"/>
  <c r="L41" i="10"/>
  <c r="K41" i="10"/>
  <c r="L40" i="10"/>
  <c r="K40" i="10"/>
  <c r="L39" i="10"/>
  <c r="K39" i="10"/>
  <c r="L38" i="10"/>
  <c r="K38" i="10"/>
  <c r="L37" i="10"/>
  <c r="K37" i="10"/>
  <c r="L36" i="10"/>
  <c r="K36" i="10"/>
  <c r="L41" i="11"/>
  <c r="K41" i="11"/>
  <c r="L40" i="11"/>
  <c r="K40" i="11"/>
  <c r="L39" i="11"/>
  <c r="K39" i="11"/>
  <c r="L38" i="11"/>
  <c r="K38" i="11"/>
  <c r="L37" i="11"/>
  <c r="K37" i="11"/>
  <c r="L36" i="11"/>
  <c r="K36" i="11"/>
  <c r="L41" i="12"/>
  <c r="K41" i="12"/>
  <c r="L40" i="12"/>
  <c r="K40" i="12"/>
  <c r="L39" i="12"/>
  <c r="K39" i="12"/>
  <c r="L38" i="12"/>
  <c r="K38" i="12"/>
  <c r="L37" i="12"/>
  <c r="K37" i="12"/>
  <c r="L36" i="12"/>
  <c r="K36" i="12"/>
  <c r="L41" i="2"/>
  <c r="K41" i="2"/>
  <c r="L40" i="2"/>
  <c r="K40" i="2"/>
  <c r="L39" i="2"/>
  <c r="K39" i="2"/>
  <c r="L38" i="2"/>
  <c r="K38" i="2"/>
  <c r="L37" i="2"/>
  <c r="K37" i="2"/>
  <c r="L36" i="2"/>
  <c r="K36" i="2"/>
  <c r="L34" i="3"/>
  <c r="K34" i="3"/>
  <c r="L33" i="3"/>
  <c r="K33" i="3"/>
  <c r="L32" i="3"/>
  <c r="K32" i="3"/>
  <c r="L31" i="3"/>
  <c r="K31" i="3"/>
  <c r="L30" i="3"/>
  <c r="K30" i="3"/>
  <c r="L34" i="5"/>
  <c r="K34" i="5"/>
  <c r="L33" i="5"/>
  <c r="K33" i="5"/>
  <c r="L32" i="5"/>
  <c r="K32" i="5"/>
  <c r="L31" i="5"/>
  <c r="K31" i="5"/>
  <c r="L30" i="5"/>
  <c r="K30" i="5"/>
  <c r="L34" i="6"/>
  <c r="K34" i="6"/>
  <c r="L33" i="6"/>
  <c r="K33" i="6"/>
  <c r="L32" i="6"/>
  <c r="K32" i="6"/>
  <c r="L31" i="6"/>
  <c r="K31" i="6"/>
  <c r="L30" i="6"/>
  <c r="K30" i="6"/>
  <c r="L34" i="8"/>
  <c r="K34" i="8"/>
  <c r="L33" i="8"/>
  <c r="K33" i="8"/>
  <c r="L32" i="8"/>
  <c r="K32" i="8"/>
  <c r="L31" i="8"/>
  <c r="K31" i="8"/>
  <c r="L30" i="8"/>
  <c r="K30" i="8"/>
  <c r="L34" i="9"/>
  <c r="K34" i="9"/>
  <c r="L33" i="9"/>
  <c r="K33" i="9"/>
  <c r="L32" i="9"/>
  <c r="K32" i="9"/>
  <c r="L31" i="9"/>
  <c r="K31" i="9"/>
  <c r="L30" i="9"/>
  <c r="K30" i="9"/>
  <c r="L34" i="10"/>
  <c r="K34" i="10"/>
  <c r="L33" i="10"/>
  <c r="K33" i="10"/>
  <c r="L32" i="10"/>
  <c r="K32" i="10"/>
  <c r="L31" i="10"/>
  <c r="K31" i="10"/>
  <c r="L30" i="10"/>
  <c r="K30" i="10"/>
  <c r="L34" i="11"/>
  <c r="K34" i="11"/>
  <c r="L33" i="11"/>
  <c r="K33" i="11"/>
  <c r="L32" i="11"/>
  <c r="K32" i="11"/>
  <c r="L31" i="11"/>
  <c r="K31" i="11"/>
  <c r="L30" i="11"/>
  <c r="K30" i="11"/>
  <c r="L34" i="12"/>
  <c r="K34" i="12"/>
  <c r="L33" i="12"/>
  <c r="K33" i="12"/>
  <c r="L32" i="12"/>
  <c r="K32" i="12"/>
  <c r="L31" i="12"/>
  <c r="K31" i="12"/>
  <c r="L30" i="12"/>
  <c r="K30" i="12"/>
  <c r="L34" i="2"/>
  <c r="K34" i="2"/>
  <c r="L33" i="2"/>
  <c r="K33" i="2"/>
  <c r="L32" i="2"/>
  <c r="K32" i="2"/>
  <c r="L31" i="2"/>
  <c r="K31" i="2"/>
  <c r="L30" i="2"/>
  <c r="K30" i="2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3"/>
  <c r="L3" i="5"/>
  <c r="L3" i="6"/>
  <c r="L3" i="8"/>
  <c r="L3" i="9"/>
  <c r="L3" i="10"/>
  <c r="L3" i="11"/>
  <c r="L3" i="12"/>
  <c r="L3" i="2"/>
  <c r="K3" i="3"/>
  <c r="K3" i="5"/>
  <c r="K3" i="6"/>
  <c r="K3" i="8"/>
  <c r="K3" i="9"/>
  <c r="K3" i="10"/>
  <c r="K3" i="11"/>
  <c r="K3" i="12"/>
  <c r="K3" i="2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41" i="10"/>
  <c r="H41" i="10"/>
  <c r="G41" i="10"/>
  <c r="I40" i="10"/>
  <c r="H40" i="10"/>
  <c r="G40" i="10"/>
  <c r="I39" i="10"/>
  <c r="H39" i="10"/>
  <c r="G39" i="10"/>
  <c r="I38" i="10"/>
  <c r="H38" i="10"/>
  <c r="G38" i="10"/>
  <c r="I37" i="10"/>
  <c r="H37" i="10"/>
  <c r="G37" i="10"/>
  <c r="I36" i="10"/>
  <c r="H36" i="10"/>
  <c r="G36" i="10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41" i="12"/>
  <c r="H41" i="12"/>
  <c r="G41" i="12"/>
  <c r="I40" i="12"/>
  <c r="H40" i="12"/>
  <c r="G40" i="12"/>
  <c r="I39" i="12"/>
  <c r="H39" i="12"/>
  <c r="G39" i="12"/>
  <c r="I38" i="12"/>
  <c r="H38" i="12"/>
  <c r="G38" i="12"/>
  <c r="I37" i="12"/>
  <c r="H37" i="12"/>
  <c r="G37" i="12"/>
  <c r="I36" i="12"/>
  <c r="H36" i="12"/>
  <c r="G36" i="1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3"/>
  <c r="G3" i="5"/>
  <c r="G3" i="6"/>
  <c r="G3" i="8"/>
  <c r="G3" i="9"/>
  <c r="G3" i="10"/>
  <c r="G3" i="11"/>
  <c r="G3" i="12"/>
  <c r="G3" i="2"/>
</calcChain>
</file>

<file path=xl/sharedStrings.xml><?xml version="1.0" encoding="utf-8"?>
<sst xmlns="http://schemas.openxmlformats.org/spreadsheetml/2006/main" count="1265" uniqueCount="119">
  <si>
    <t>Наименование статьи</t>
  </si>
  <si>
    <t>Код статьи</t>
  </si>
  <si>
    <t>2023</t>
  </si>
  <si>
    <t>2022</t>
  </si>
  <si>
    <t>2021</t>
  </si>
  <si>
    <t>Нематериальные активы</t>
  </si>
  <si>
    <t>1110</t>
  </si>
  <si>
    <t>Результаты исследований и разработок</t>
  </si>
  <si>
    <t>1120</t>
  </si>
  <si>
    <t>Нематериальные поисковые активы</t>
  </si>
  <si>
    <t>1130</t>
  </si>
  <si>
    <t>Материальные поисковые активы</t>
  </si>
  <si>
    <t>1140</t>
  </si>
  <si>
    <t>Основные средства</t>
  </si>
  <si>
    <t>1150</t>
  </si>
  <si>
    <t>Доходные вложения в материальные ценности</t>
  </si>
  <si>
    <t>1160</t>
  </si>
  <si>
    <t>Финансовые вложения</t>
  </si>
  <si>
    <t>1170</t>
  </si>
  <si>
    <t>Отложенные налоговые активы</t>
  </si>
  <si>
    <t>1180</t>
  </si>
  <si>
    <t>Прочие внеоборотные активы</t>
  </si>
  <si>
    <t>1190</t>
  </si>
  <si>
    <t>Итого по разделу I</t>
  </si>
  <si>
    <t>1100</t>
  </si>
  <si>
    <t>Запасы</t>
  </si>
  <si>
    <t>1210</t>
  </si>
  <si>
    <t>Налог на добавленную стоимость по приобретенным ценностям</t>
  </si>
  <si>
    <t>1220</t>
  </si>
  <si>
    <t>Дебиторская задолженность</t>
  </si>
  <si>
    <t>1230</t>
  </si>
  <si>
    <t>Финансовые вложения (за исключением денежных эквивалентов)</t>
  </si>
  <si>
    <t>1240</t>
  </si>
  <si>
    <t>Денежные средства и денежные эквиваленты</t>
  </si>
  <si>
    <t>1250</t>
  </si>
  <si>
    <t>Прочие оборотные активы</t>
  </si>
  <si>
    <t>1260</t>
  </si>
  <si>
    <t>Итого по разделу II</t>
  </si>
  <si>
    <t>1200</t>
  </si>
  <si>
    <t>Уставный капитал (складочный капитал, уставный фонд, вклады товарищей)</t>
  </si>
  <si>
    <t>1310</t>
  </si>
  <si>
    <t>Собственные акции, выкупленные у акционеров</t>
  </si>
  <si>
    <t>1320</t>
  </si>
  <si>
    <t>Переоценка внеоборотных активов</t>
  </si>
  <si>
    <t>1340</t>
  </si>
  <si>
    <t>Добавочный капитал (без переоценки)</t>
  </si>
  <si>
    <t>1350</t>
  </si>
  <si>
    <t>Резервный капитал</t>
  </si>
  <si>
    <t>1360</t>
  </si>
  <si>
    <t>Нераспределенная прибыль (непокрытый убыток)</t>
  </si>
  <si>
    <t>1370</t>
  </si>
  <si>
    <t>Итого по разделу III</t>
  </si>
  <si>
    <t>1300</t>
  </si>
  <si>
    <t>Заемные средства</t>
  </si>
  <si>
    <t>1410</t>
  </si>
  <si>
    <t>Отложенные налоговые обязательства</t>
  </si>
  <si>
    <t>1420</t>
  </si>
  <si>
    <t>Оценочные обязательства</t>
  </si>
  <si>
    <t>1430</t>
  </si>
  <si>
    <t>Прочие обязательства</t>
  </si>
  <si>
    <t>1450</t>
  </si>
  <si>
    <t>Итого по разделу IV</t>
  </si>
  <si>
    <t>1400</t>
  </si>
  <si>
    <t>1510</t>
  </si>
  <si>
    <t>Кредиторская задолженность</t>
  </si>
  <si>
    <t>1520</t>
  </si>
  <si>
    <t>Доходы будущих периодов</t>
  </si>
  <si>
    <t>1530</t>
  </si>
  <si>
    <t>1540</t>
  </si>
  <si>
    <t>1550</t>
  </si>
  <si>
    <t>Итого по разделу V</t>
  </si>
  <si>
    <t>1500</t>
  </si>
  <si>
    <t>Активы</t>
  </si>
  <si>
    <t>1600</t>
  </si>
  <si>
    <t>Пассивы</t>
  </si>
  <si>
    <t>1700</t>
  </si>
  <si>
    <t>Выручка</t>
  </si>
  <si>
    <t>2110</t>
  </si>
  <si>
    <t>Себестоимость продаж</t>
  </si>
  <si>
    <t>2120</t>
  </si>
  <si>
    <t>Валовая прибыль (убыток)</t>
  </si>
  <si>
    <t>2100</t>
  </si>
  <si>
    <t>Коммерческие расходы</t>
  </si>
  <si>
    <t>2210</t>
  </si>
  <si>
    <t>Управленческие расходы</t>
  </si>
  <si>
    <t>2220</t>
  </si>
  <si>
    <t>2200</t>
  </si>
  <si>
    <t>Доходы от участия в других организациях</t>
  </si>
  <si>
    <t>2310</t>
  </si>
  <si>
    <t>Проценты к получению</t>
  </si>
  <si>
    <t>2320</t>
  </si>
  <si>
    <t>Проценты к уплате</t>
  </si>
  <si>
    <t>2330</t>
  </si>
  <si>
    <t>Прочие доходы</t>
  </si>
  <si>
    <t>2340</t>
  </si>
  <si>
    <t>Прочие расходы</t>
  </si>
  <si>
    <t>2350</t>
  </si>
  <si>
    <t>Прибыль (убыток) до налогообложения</t>
  </si>
  <si>
    <t>2300</t>
  </si>
  <si>
    <t>Налог на прибыль</t>
  </si>
  <si>
    <t>2410</t>
  </si>
  <si>
    <t>Прочее</t>
  </si>
  <si>
    <t>2460</t>
  </si>
  <si>
    <t>Чистая прибыль (убыток)</t>
  </si>
  <si>
    <t>2400</t>
  </si>
  <si>
    <t>Прибыль от продаж</t>
  </si>
  <si>
    <t>2023-2022</t>
  </si>
  <si>
    <t>2022-2021</t>
  </si>
  <si>
    <t>Деятельность железнодорожного транспорта: междугородные и международные пассажирские перевозки</t>
  </si>
  <si>
    <t>Деятельность железнодорожного транспорта: грузовые перевозки</t>
  </si>
  <si>
    <t>Деятельность прочего сухопутного пассажирского транспорта</t>
  </si>
  <si>
    <t>Деятельность автомобильного грузового транспорта и услуги по перевозкам</t>
  </si>
  <si>
    <t>Деятельность трубопроводного транспорта</t>
  </si>
  <si>
    <t>Деятельность морского пассажирского транспорта</t>
  </si>
  <si>
    <t>Деятельность морского грузового транспорта</t>
  </si>
  <si>
    <t>Деятельность внутреннего водного пассажирского транспорта</t>
  </si>
  <si>
    <t>Деятельность внутреннего водного грузового транспорта</t>
  </si>
  <si>
    <t>Деятельность пассажирского воздушного транспорта</t>
  </si>
  <si>
    <t>Деятельность грузового воздушного транспорта и космического транспорта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</si>
</sst>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left" vertical="top"/>
    </xf>
    <xf numFmtId="164" fontId="0" fillId="0" borderId="2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top"/>
    </xf>
    <xf numFmtId="164" fontId="4" fillId="0" borderId="2" xfId="1" applyNumberFormat="1" applyFont="1" applyBorder="1" applyAlignment="1"/>
    <xf numFmtId="164" fontId="5" fillId="0" borderId="1" xfId="1" applyNumberFormat="1" applyFont="1" applyBorder="1" applyAlignment="1">
      <alignment vertical="top"/>
    </xf>
    <xf numFmtId="164" fontId="6" fillId="0" borderId="2" xfId="1" applyNumberFormat="1" applyFont="1" applyBorder="1" applyAlignment="1"/>
    <xf numFmtId="164" fontId="3" fillId="0" borderId="1" xfId="1" applyNumberFormat="1" applyFont="1" applyBorder="1" applyAlignment="1">
      <alignment vertical="top"/>
    </xf>
    <xf numFmtId="164" fontId="4" fillId="0" borderId="0" xfId="1" applyNumberFormat="1" applyFont="1"/>
    <xf numFmtId="10" fontId="0" fillId="0" borderId="0" xfId="2" applyNumberFormat="1" applyFont="1"/>
    <xf numFmtId="10" fontId="4" fillId="0" borderId="0" xfId="2" applyNumberFormat="1" applyFont="1"/>
    <xf numFmtId="10" fontId="6" fillId="0" borderId="0" xfId="2" applyNumberFormat="1" applyFont="1"/>
    <xf numFmtId="164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3.77734375" bestFit="1" customWidth="1"/>
    <col min="7" max="7" width="11.5546875" bestFit="1" customWidth="1"/>
    <col min="8" max="8" width="9.5546875" bestFit="1" customWidth="1"/>
    <col min="11" max="12" width="10.21875" bestFit="1" customWidth="1"/>
  </cols>
  <sheetData>
    <row r="1" spans="1:12" x14ac:dyDescent="0.3">
      <c r="A1" s="16" t="s">
        <v>108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112954.4313983459</v>
      </c>
      <c r="D3" s="3">
        <v>85803.258098463382</v>
      </c>
      <c r="E3" s="3">
        <v>100699.4482265172</v>
      </c>
      <c r="G3" s="12">
        <f>C3/C$43</f>
        <v>1.3764963160341518E-3</v>
      </c>
      <c r="H3" s="12">
        <f t="shared" ref="H3:H12" si="0">D3/D$43</f>
        <v>1.1492564404337173E-3</v>
      </c>
      <c r="I3" s="12">
        <f t="shared" ref="I3:I12" si="1">E3/E$43</f>
        <v>1.4460797790109528E-3</v>
      </c>
      <c r="K3" s="3">
        <f>C3-D3</f>
        <v>27151.173299882517</v>
      </c>
      <c r="L3" s="3">
        <f>D3-E3</f>
        <v>-14896.190128053815</v>
      </c>
    </row>
    <row r="4" spans="1:12" s="3" customFormat="1" x14ac:dyDescent="0.3">
      <c r="A4" s="6" t="s">
        <v>7</v>
      </c>
      <c r="B4" s="2" t="s">
        <v>8</v>
      </c>
      <c r="C4" s="3">
        <v>12334.775561379951</v>
      </c>
      <c r="D4" s="3">
        <v>8869.341633231279</v>
      </c>
      <c r="E4" s="3">
        <v>6984.4342818250298</v>
      </c>
      <c r="G4" s="12">
        <f t="shared" ref="G4:G12" si="2">C4/C$43</f>
        <v>1.5031524579562643E-4</v>
      </c>
      <c r="H4" s="12">
        <f t="shared" si="0"/>
        <v>1.1879674758621429E-4</v>
      </c>
      <c r="I4" s="12">
        <f t="shared" si="1"/>
        <v>1.0029895258272542E-4</v>
      </c>
      <c r="K4" s="3">
        <f t="shared" ref="K4:K12" si="3">C4-D4</f>
        <v>3465.4339281486718</v>
      </c>
      <c r="L4" s="3">
        <f t="shared" ref="L4:L12" si="4">D4-E4</f>
        <v>1884.9073514062493</v>
      </c>
    </row>
    <row r="5" spans="1:12" s="3" customFormat="1" x14ac:dyDescent="0.3">
      <c r="A5" s="6" t="s">
        <v>9</v>
      </c>
      <c r="B5" s="2" t="s">
        <v>10</v>
      </c>
      <c r="C5" s="3">
        <v>0.1237644291920794</v>
      </c>
      <c r="D5" s="3">
        <v>0.1235198333435176</v>
      </c>
      <c r="E5" s="3">
        <v>0.1238009030751852</v>
      </c>
      <c r="G5" s="12">
        <f t="shared" si="2"/>
        <v>1.5082301661824105E-9</v>
      </c>
      <c r="H5" s="12">
        <f t="shared" si="0"/>
        <v>1.6544355906443052E-9</v>
      </c>
      <c r="I5" s="12">
        <f t="shared" si="1"/>
        <v>1.7778248611413669E-9</v>
      </c>
      <c r="K5" s="3">
        <f t="shared" si="3"/>
        <v>2.4459584856180439E-4</v>
      </c>
      <c r="L5" s="3">
        <f t="shared" si="4"/>
        <v>-2.8106973166759641E-4</v>
      </c>
    </row>
    <row r="6" spans="1:12" s="3" customFormat="1" x14ac:dyDescent="0.3">
      <c r="A6" s="6" t="s">
        <v>11</v>
      </c>
      <c r="B6" s="2" t="s">
        <v>12</v>
      </c>
      <c r="C6" s="3">
        <v>0.1237644291920794</v>
      </c>
      <c r="D6" s="3">
        <v>0.1235198333435176</v>
      </c>
      <c r="E6" s="3">
        <v>0.1238009030751852</v>
      </c>
      <c r="G6" s="12">
        <f t="shared" si="2"/>
        <v>1.5082301661824105E-9</v>
      </c>
      <c r="H6" s="12">
        <f t="shared" si="0"/>
        <v>1.6544355906443052E-9</v>
      </c>
      <c r="I6" s="12">
        <f t="shared" si="1"/>
        <v>1.7778248611413669E-9</v>
      </c>
      <c r="K6" s="3">
        <f t="shared" si="3"/>
        <v>2.4459584856180439E-4</v>
      </c>
      <c r="L6" s="3">
        <f t="shared" si="4"/>
        <v>-2.8106973166759641E-4</v>
      </c>
    </row>
    <row r="7" spans="1:12" s="3" customFormat="1" x14ac:dyDescent="0.3">
      <c r="A7" s="6" t="s">
        <v>13</v>
      </c>
      <c r="B7" s="2" t="s">
        <v>14</v>
      </c>
      <c r="C7" s="3">
        <v>69983815.978836954</v>
      </c>
      <c r="D7" s="3">
        <v>64151562.857148208</v>
      </c>
      <c r="E7" s="3">
        <v>61144293.572740287</v>
      </c>
      <c r="G7" s="12">
        <f t="shared" si="2"/>
        <v>0.85284360856241503</v>
      </c>
      <c r="H7" s="12">
        <f t="shared" si="0"/>
        <v>0.85925171620943797</v>
      </c>
      <c r="I7" s="12">
        <f t="shared" si="1"/>
        <v>0.87805373410343646</v>
      </c>
      <c r="K7" s="3">
        <f t="shared" si="3"/>
        <v>5832253.1216887459</v>
      </c>
      <c r="L7" s="3">
        <f t="shared" si="4"/>
        <v>3007269.2844079211</v>
      </c>
    </row>
    <row r="8" spans="1:12" s="3" customFormat="1" x14ac:dyDescent="0.3">
      <c r="A8" s="6" t="s">
        <v>15</v>
      </c>
      <c r="B8" s="2" t="s">
        <v>16</v>
      </c>
      <c r="C8" s="3">
        <v>13279.30443016416</v>
      </c>
      <c r="D8" s="3">
        <v>15144.355033470871</v>
      </c>
      <c r="E8" s="3">
        <v>17091.540008883141</v>
      </c>
      <c r="G8" s="12">
        <f t="shared" si="2"/>
        <v>1.6182555568054174E-4</v>
      </c>
      <c r="H8" s="12">
        <f t="shared" si="0"/>
        <v>2.0284483298359596E-4</v>
      </c>
      <c r="I8" s="12">
        <f t="shared" si="1"/>
        <v>2.4544057424630652E-4</v>
      </c>
      <c r="K8" s="3">
        <f t="shared" si="3"/>
        <v>-1865.0506033067104</v>
      </c>
      <c r="L8" s="3">
        <f t="shared" si="4"/>
        <v>-1947.1849754122704</v>
      </c>
    </row>
    <row r="9" spans="1:12" s="3" customFormat="1" x14ac:dyDescent="0.3">
      <c r="A9" s="6" t="s">
        <v>17</v>
      </c>
      <c r="B9" s="2" t="s">
        <v>18</v>
      </c>
      <c r="C9" s="3">
        <v>620826.09834306559</v>
      </c>
      <c r="D9" s="3">
        <v>554331.78655085305</v>
      </c>
      <c r="E9" s="3">
        <v>697243.39851768338</v>
      </c>
      <c r="G9" s="12">
        <f t="shared" si="2"/>
        <v>7.5655715910194913E-3</v>
      </c>
      <c r="H9" s="12">
        <f t="shared" si="0"/>
        <v>7.4247690582987967E-3</v>
      </c>
      <c r="I9" s="12">
        <f t="shared" si="1"/>
        <v>1.0012662406821308E-2</v>
      </c>
      <c r="K9" s="3">
        <f t="shared" si="3"/>
        <v>66494.311792212538</v>
      </c>
      <c r="L9" s="3">
        <f t="shared" si="4"/>
        <v>-142911.61196683033</v>
      </c>
    </row>
    <row r="10" spans="1:12" s="3" customFormat="1" x14ac:dyDescent="0.3">
      <c r="A10" s="6" t="s">
        <v>19</v>
      </c>
      <c r="B10" s="2" t="s">
        <v>20</v>
      </c>
      <c r="C10" s="3">
        <v>1028412.177148415</v>
      </c>
      <c r="D10" s="3">
        <v>1211636.266452455</v>
      </c>
      <c r="E10" s="3">
        <v>1114729.164410742</v>
      </c>
      <c r="G10" s="12">
        <f t="shared" si="2"/>
        <v>1.2532536844147088E-2</v>
      </c>
      <c r="H10" s="12">
        <f t="shared" si="0"/>
        <v>1.6228763493871159E-2</v>
      </c>
      <c r="I10" s="12">
        <f t="shared" si="1"/>
        <v>1.6007906022504553E-2</v>
      </c>
      <c r="K10" s="3">
        <f t="shared" si="3"/>
        <v>-183224.08930403995</v>
      </c>
      <c r="L10" s="3">
        <f t="shared" si="4"/>
        <v>96907.102041712962</v>
      </c>
    </row>
    <row r="11" spans="1:12" s="3" customFormat="1" x14ac:dyDescent="0.3">
      <c r="A11" s="6" t="s">
        <v>21</v>
      </c>
      <c r="B11" s="2" t="s">
        <v>22</v>
      </c>
      <c r="C11" s="3">
        <v>671581.03815533628</v>
      </c>
      <c r="D11" s="3">
        <v>271270.79943369958</v>
      </c>
      <c r="E11" s="3">
        <v>259663.23293337331</v>
      </c>
      <c r="G11" s="12">
        <f t="shared" si="2"/>
        <v>8.1840863921408651E-3</v>
      </c>
      <c r="H11" s="12">
        <f t="shared" si="0"/>
        <v>3.6334251199764828E-3</v>
      </c>
      <c r="I11" s="12">
        <f t="shared" si="1"/>
        <v>3.7288560872042915E-3</v>
      </c>
      <c r="K11" s="3">
        <f t="shared" si="3"/>
        <v>400310.23872163671</v>
      </c>
      <c r="L11" s="3">
        <f t="shared" si="4"/>
        <v>11607.566500326269</v>
      </c>
    </row>
    <row r="12" spans="1:12" s="11" customFormat="1" x14ac:dyDescent="0.3">
      <c r="A12" s="4" t="s">
        <v>23</v>
      </c>
      <c r="B12" s="2" t="s">
        <v>24</v>
      </c>
      <c r="C12" s="11">
        <v>72443204.051402524</v>
      </c>
      <c r="D12" s="11">
        <v>66298618.911390059</v>
      </c>
      <c r="E12" s="11">
        <v>63340705.038721129</v>
      </c>
      <c r="G12" s="13">
        <f t="shared" si="2"/>
        <v>0.8828144435236932</v>
      </c>
      <c r="H12" s="13">
        <f t="shared" si="0"/>
        <v>0.88800957521145929</v>
      </c>
      <c r="I12" s="13">
        <f t="shared" si="1"/>
        <v>0.90959498148145657</v>
      </c>
      <c r="K12" s="11">
        <f t="shared" si="3"/>
        <v>6144585.1400124654</v>
      </c>
      <c r="L12" s="11">
        <f t="shared" si="4"/>
        <v>2957913.8726689294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2013666.4402044539</v>
      </c>
      <c r="D14" s="3">
        <v>1139296.0418222181</v>
      </c>
      <c r="E14" s="3">
        <v>839160.67100791296</v>
      </c>
      <c r="G14" s="12">
        <f t="shared" ref="G14:G20" si="5">C14/C$43</f>
        <v>2.4539138503455168E-2</v>
      </c>
      <c r="H14" s="12">
        <f t="shared" ref="H14:H20" si="6">D14/D$43</f>
        <v>1.5259832116424893E-2</v>
      </c>
      <c r="I14" s="12">
        <f t="shared" ref="I14:I20" si="7">E14/E$43</f>
        <v>1.205064475582952E-2</v>
      </c>
      <c r="K14" s="3">
        <f t="shared" ref="K14:K20" si="8">C14-D14</f>
        <v>874370.39838223578</v>
      </c>
      <c r="L14" s="3">
        <f t="shared" ref="L14:L20" si="9">D14-E14</f>
        <v>300135.37081430515</v>
      </c>
    </row>
    <row r="15" spans="1:12" s="3" customFormat="1" x14ac:dyDescent="0.3">
      <c r="A15" s="6" t="s">
        <v>27</v>
      </c>
      <c r="B15" s="2" t="s">
        <v>28</v>
      </c>
      <c r="C15" s="3">
        <v>47121.217894055713</v>
      </c>
      <c r="D15" s="3">
        <v>10852.841940122489</v>
      </c>
      <c r="E15" s="3">
        <v>25795.396237172379</v>
      </c>
      <c r="G15" s="12">
        <f t="shared" si="5"/>
        <v>5.7423318443759687E-4</v>
      </c>
      <c r="H15" s="12">
        <f t="shared" si="6"/>
        <v>1.453639264185272E-4</v>
      </c>
      <c r="I15" s="12">
        <f t="shared" si="7"/>
        <v>3.7043103559258043E-4</v>
      </c>
      <c r="K15" s="3">
        <f t="shared" si="8"/>
        <v>36268.375953933224</v>
      </c>
      <c r="L15" s="3">
        <f t="shared" si="9"/>
        <v>-14942.55429704989</v>
      </c>
    </row>
    <row r="16" spans="1:12" s="3" customFormat="1" x14ac:dyDescent="0.3">
      <c r="A16" s="6" t="s">
        <v>29</v>
      </c>
      <c r="B16" s="2" t="s">
        <v>30</v>
      </c>
      <c r="C16" s="3">
        <v>5610518.3663182883</v>
      </c>
      <c r="D16" s="3">
        <v>5157626.1645260751</v>
      </c>
      <c r="E16" s="3">
        <v>4332862.7698299708</v>
      </c>
      <c r="G16" s="12">
        <f t="shared" si="5"/>
        <v>6.8371446491050772E-2</v>
      </c>
      <c r="H16" s="12">
        <f t="shared" si="6"/>
        <v>6.9081701770916729E-2</v>
      </c>
      <c r="I16" s="12">
        <f t="shared" si="7"/>
        <v>6.2221445569257558E-2</v>
      </c>
      <c r="K16" s="3">
        <f t="shared" si="8"/>
        <v>452892.20179221313</v>
      </c>
      <c r="L16" s="3">
        <f t="shared" si="9"/>
        <v>824763.39469610434</v>
      </c>
    </row>
    <row r="17" spans="1:12" s="3" customFormat="1" x14ac:dyDescent="0.3">
      <c r="A17" s="6" t="s">
        <v>31</v>
      </c>
      <c r="B17" s="2" t="s">
        <v>32</v>
      </c>
      <c r="C17" s="3">
        <v>9112.6412802558116</v>
      </c>
      <c r="D17" s="3">
        <v>189271.41798300631</v>
      </c>
      <c r="E17" s="3">
        <v>361477.85589607258</v>
      </c>
      <c r="G17" s="12">
        <f t="shared" si="5"/>
        <v>1.110493585451004E-4</v>
      </c>
      <c r="H17" s="12">
        <f t="shared" si="6"/>
        <v>2.5351181403551809E-3</v>
      </c>
      <c r="I17" s="12">
        <f t="shared" si="7"/>
        <v>5.190950170806361E-3</v>
      </c>
      <c r="K17" s="3">
        <f t="shared" si="8"/>
        <v>-180158.7767027505</v>
      </c>
      <c r="L17" s="3">
        <f t="shared" si="9"/>
        <v>-172206.43791306627</v>
      </c>
    </row>
    <row r="18" spans="1:12" s="3" customFormat="1" x14ac:dyDescent="0.3">
      <c r="A18" s="6" t="s">
        <v>33</v>
      </c>
      <c r="B18" s="2" t="s">
        <v>34</v>
      </c>
      <c r="C18" s="3">
        <v>1822403.17297762</v>
      </c>
      <c r="D18" s="3">
        <v>1659383.3890169191</v>
      </c>
      <c r="E18" s="3">
        <v>579755.12467049377</v>
      </c>
      <c r="G18" s="12">
        <f t="shared" si="5"/>
        <v>2.2208347409461423E-2</v>
      </c>
      <c r="H18" s="12">
        <f t="shared" si="6"/>
        <v>2.2225928120211739E-2</v>
      </c>
      <c r="I18" s="12">
        <f t="shared" si="7"/>
        <v>8.3254891395046042E-3</v>
      </c>
      <c r="K18" s="3">
        <f t="shared" si="8"/>
        <v>163019.78396070097</v>
      </c>
      <c r="L18" s="3">
        <f t="shared" si="9"/>
        <v>1079628.2643464254</v>
      </c>
    </row>
    <row r="19" spans="1:12" s="3" customFormat="1" x14ac:dyDescent="0.3">
      <c r="A19" s="6" t="s">
        <v>35</v>
      </c>
      <c r="B19" s="2" t="s">
        <v>36</v>
      </c>
      <c r="C19" s="3">
        <v>113352.02658948211</v>
      </c>
      <c r="D19" s="3">
        <v>204753.0666549397</v>
      </c>
      <c r="E19" s="3">
        <v>156406.85197058169</v>
      </c>
      <c r="G19" s="12">
        <f t="shared" si="5"/>
        <v>1.3813415293568749E-3</v>
      </c>
      <c r="H19" s="12">
        <f t="shared" si="6"/>
        <v>2.7424807142137856E-3</v>
      </c>
      <c r="I19" s="12">
        <f t="shared" si="7"/>
        <v>2.2460578475529168E-3</v>
      </c>
      <c r="K19" s="3">
        <f t="shared" si="8"/>
        <v>-91401.040065457593</v>
      </c>
      <c r="L19" s="3">
        <f t="shared" si="9"/>
        <v>48346.214684358012</v>
      </c>
    </row>
    <row r="20" spans="1:12" s="11" customFormat="1" x14ac:dyDescent="0.3">
      <c r="A20" s="4" t="s">
        <v>37</v>
      </c>
      <c r="B20" s="2" t="s">
        <v>38</v>
      </c>
      <c r="C20" s="11">
        <v>9616173.865264155</v>
      </c>
      <c r="D20" s="11">
        <v>8361182.9219432781</v>
      </c>
      <c r="E20" s="11">
        <v>6295458.6696122037</v>
      </c>
      <c r="G20" s="13">
        <f t="shared" si="5"/>
        <v>0.11718555647630692</v>
      </c>
      <c r="H20" s="13">
        <f t="shared" si="6"/>
        <v>0.11199042478854082</v>
      </c>
      <c r="I20" s="13">
        <f t="shared" si="7"/>
        <v>9.0405018518543531E-2</v>
      </c>
      <c r="K20" s="11">
        <f t="shared" si="8"/>
        <v>1254990.9433208769</v>
      </c>
      <c r="L20" s="11">
        <f t="shared" si="9"/>
        <v>2065724.2523310743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55575091.303009383</v>
      </c>
      <c r="D22" s="3">
        <v>50433938.713108093</v>
      </c>
      <c r="E22" s="3">
        <v>43255505.550836638</v>
      </c>
      <c r="G22" s="12">
        <f t="shared" ref="G22:G28" si="10">C22/C$43</f>
        <v>0.6772546016550024</v>
      </c>
      <c r="H22" s="12">
        <f t="shared" ref="H22:H28" si="11">D22/D$43</f>
        <v>0.67551664315549886</v>
      </c>
      <c r="I22" s="12">
        <f t="shared" ref="I22:I28" si="12">E22/E$43</f>
        <v>0.62116439572991977</v>
      </c>
      <c r="K22" s="3">
        <f t="shared" ref="K22:K28" si="13">C22-D22</f>
        <v>5141152.5899012908</v>
      </c>
      <c r="L22" s="3">
        <f t="shared" ref="L22:L28" si="14">D22-E22</f>
        <v>7178433.1622714549</v>
      </c>
    </row>
    <row r="23" spans="1:12" s="3" customFormat="1" x14ac:dyDescent="0.3">
      <c r="A23" s="6" t="s">
        <v>41</v>
      </c>
      <c r="B23" s="2" t="s">
        <v>42</v>
      </c>
      <c r="C23" s="3">
        <v>0.12650404663683659</v>
      </c>
      <c r="D23" s="3">
        <v>0.1217285673387165</v>
      </c>
      <c r="E23" s="3">
        <v>0.1169272914452676</v>
      </c>
      <c r="G23" s="12">
        <f t="shared" si="10"/>
        <v>1.541615959668919E-9</v>
      </c>
      <c r="H23" s="12">
        <f t="shared" si="11"/>
        <v>1.6304432150845651E-9</v>
      </c>
      <c r="I23" s="12">
        <f t="shared" si="12"/>
        <v>1.6791173611316409E-9</v>
      </c>
      <c r="K23" s="3">
        <f t="shared" si="13"/>
        <v>4.7754792981200972E-3</v>
      </c>
      <c r="L23" s="3">
        <f t="shared" si="14"/>
        <v>4.8012758934488919E-3</v>
      </c>
    </row>
    <row r="24" spans="1:12" s="3" customFormat="1" x14ac:dyDescent="0.3">
      <c r="A24" s="6" t="s">
        <v>43</v>
      </c>
      <c r="B24" s="2" t="s">
        <v>44</v>
      </c>
      <c r="C24" s="3">
        <v>33358.062897745178</v>
      </c>
      <c r="D24" s="3">
        <v>32098.808802491731</v>
      </c>
      <c r="E24" s="3">
        <v>30832.752360021699</v>
      </c>
      <c r="G24" s="12">
        <f t="shared" si="10"/>
        <v>4.0651128176503017E-4</v>
      </c>
      <c r="H24" s="12">
        <f t="shared" si="11"/>
        <v>4.2993428879100764E-4</v>
      </c>
      <c r="I24" s="12">
        <f t="shared" si="12"/>
        <v>4.4276925548573774E-4</v>
      </c>
      <c r="K24" s="3">
        <f t="shared" si="13"/>
        <v>1259.2540952534473</v>
      </c>
      <c r="L24" s="3">
        <f t="shared" si="14"/>
        <v>1266.0564424700315</v>
      </c>
    </row>
    <row r="25" spans="1:12" s="3" customFormat="1" x14ac:dyDescent="0.3">
      <c r="A25" s="6" t="s">
        <v>45</v>
      </c>
      <c r="B25" s="2" t="s">
        <v>46</v>
      </c>
      <c r="C25" s="3">
        <v>2119932.2536517908</v>
      </c>
      <c r="D25" s="3">
        <v>2044370.018408183</v>
      </c>
      <c r="E25" s="3">
        <v>1970768.5727579789</v>
      </c>
      <c r="G25" s="12">
        <f t="shared" si="10"/>
        <v>2.5834125330618938E-2</v>
      </c>
      <c r="H25" s="12">
        <f t="shared" si="11"/>
        <v>2.7382473140927011E-2</v>
      </c>
      <c r="I25" s="12">
        <f t="shared" si="12"/>
        <v>2.8300935430797404E-2</v>
      </c>
      <c r="K25" s="3">
        <f t="shared" si="13"/>
        <v>75562.235243607778</v>
      </c>
      <c r="L25" s="3">
        <f t="shared" si="14"/>
        <v>73601.445650204085</v>
      </c>
    </row>
    <row r="26" spans="1:12" s="3" customFormat="1" x14ac:dyDescent="0.3">
      <c r="A26" s="6" t="s">
        <v>47</v>
      </c>
      <c r="B26" s="2" t="s">
        <v>48</v>
      </c>
      <c r="C26" s="3">
        <v>463868.83332935162</v>
      </c>
      <c r="D26" s="3">
        <v>334381.88228919607</v>
      </c>
      <c r="E26" s="3">
        <v>321193.03347793961</v>
      </c>
      <c r="G26" s="12">
        <f t="shared" si="10"/>
        <v>5.6528436493927837E-3</v>
      </c>
      <c r="H26" s="12">
        <f t="shared" si="11"/>
        <v>4.4787405548658279E-3</v>
      </c>
      <c r="I26" s="12">
        <f t="shared" si="12"/>
        <v>4.6124458381026894E-3</v>
      </c>
      <c r="K26" s="3">
        <f t="shared" si="13"/>
        <v>129486.95104015555</v>
      </c>
      <c r="L26" s="3">
        <f t="shared" si="14"/>
        <v>13188.848811256466</v>
      </c>
    </row>
    <row r="27" spans="1:12" s="3" customFormat="1" x14ac:dyDescent="0.3">
      <c r="A27" s="6" t="s">
        <v>49</v>
      </c>
      <c r="B27" s="2" t="s">
        <v>50</v>
      </c>
      <c r="C27" s="3">
        <v>797555.44458587456</v>
      </c>
      <c r="D27" s="3">
        <v>-1858539.06578033</v>
      </c>
      <c r="E27" s="3">
        <v>-1729129.90622135</v>
      </c>
      <c r="G27" s="12">
        <f t="shared" si="10"/>
        <v>9.7192479986359607E-3</v>
      </c>
      <c r="H27" s="12">
        <f t="shared" si="11"/>
        <v>-2.4893436898335685E-2</v>
      </c>
      <c r="I27" s="12">
        <f t="shared" si="12"/>
        <v>-2.4830918507568873E-2</v>
      </c>
      <c r="K27" s="3">
        <f t="shared" si="13"/>
        <v>2656094.5103662047</v>
      </c>
      <c r="L27" s="3">
        <f t="shared" si="14"/>
        <v>-129409.15955898003</v>
      </c>
    </row>
    <row r="28" spans="1:12" s="11" customFormat="1" x14ac:dyDescent="0.3">
      <c r="A28" s="4" t="s">
        <v>51</v>
      </c>
      <c r="B28" s="2" t="s">
        <v>52</v>
      </c>
      <c r="C28" s="11">
        <v>58989806.023978181</v>
      </c>
      <c r="D28" s="11">
        <v>50986250.478556208</v>
      </c>
      <c r="E28" s="11">
        <v>43849170.120138533</v>
      </c>
      <c r="G28" s="13">
        <f t="shared" si="10"/>
        <v>0.71886733145703086</v>
      </c>
      <c r="H28" s="13">
        <f t="shared" si="11"/>
        <v>0.6829143558721904</v>
      </c>
      <c r="I28" s="13">
        <f t="shared" si="12"/>
        <v>0.62968962942585427</v>
      </c>
      <c r="K28" s="11">
        <f t="shared" si="13"/>
        <v>8003555.5454219729</v>
      </c>
      <c r="L28" s="11">
        <f t="shared" si="14"/>
        <v>7137080.3584176749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5723214.7347183796</v>
      </c>
      <c r="D30" s="3">
        <v>7411856.8416382689</v>
      </c>
      <c r="E30" s="3">
        <v>9144853.9793950208</v>
      </c>
      <c r="G30" s="12">
        <f t="shared" ref="G30:G34" si="15">C30/C$43</f>
        <v>6.9744797974589157E-2</v>
      </c>
      <c r="H30" s="12">
        <f t="shared" ref="H30:H34" si="16">D30/D$43</f>
        <v>9.9275067166453429E-2</v>
      </c>
      <c r="I30" s="12">
        <f t="shared" ref="I30:I34" si="17">E30/E$43</f>
        <v>0.13132334540566687</v>
      </c>
      <c r="K30" s="3">
        <f t="shared" ref="K30:K34" si="18">C30-D30</f>
        <v>-1688642.1069198893</v>
      </c>
      <c r="L30" s="3">
        <f t="shared" ref="L30:L34" si="19">D30-E30</f>
        <v>-1732997.1377567519</v>
      </c>
    </row>
    <row r="31" spans="1:12" s="3" customFormat="1" x14ac:dyDescent="0.3">
      <c r="A31" s="6" t="s">
        <v>55</v>
      </c>
      <c r="B31" s="2" t="s">
        <v>56</v>
      </c>
      <c r="C31" s="3">
        <v>787968.47398790321</v>
      </c>
      <c r="D31" s="3">
        <v>608094.09634032915</v>
      </c>
      <c r="E31" s="3">
        <v>320768.48070137523</v>
      </c>
      <c r="G31" s="12">
        <f t="shared" si="15"/>
        <v>9.6024183218657196E-3</v>
      </c>
      <c r="H31" s="12">
        <f t="shared" si="16"/>
        <v>8.1448661985174687E-3</v>
      </c>
      <c r="I31" s="12">
        <f t="shared" si="17"/>
        <v>4.6063491097081931E-3</v>
      </c>
      <c r="K31" s="3">
        <f t="shared" si="18"/>
        <v>179874.37764757406</v>
      </c>
      <c r="L31" s="3">
        <f t="shared" si="19"/>
        <v>287325.61563895392</v>
      </c>
    </row>
    <row r="32" spans="1:12" s="3" customFormat="1" x14ac:dyDescent="0.3">
      <c r="A32" s="6" t="s">
        <v>57</v>
      </c>
      <c r="B32" s="2" t="s">
        <v>58</v>
      </c>
      <c r="C32" s="3">
        <v>0.1090136139946358</v>
      </c>
      <c r="D32" s="3">
        <v>0.1071593760236858</v>
      </c>
      <c r="E32" s="3">
        <v>0.1131322141780827</v>
      </c>
      <c r="G32" s="12">
        <f t="shared" si="15"/>
        <v>1.3284723423731267E-9</v>
      </c>
      <c r="H32" s="12">
        <f t="shared" si="16"/>
        <v>1.4353021759005313E-9</v>
      </c>
      <c r="I32" s="12">
        <f t="shared" si="17"/>
        <v>1.6246187060494865E-9</v>
      </c>
      <c r="K32" s="3">
        <f t="shared" si="18"/>
        <v>1.8542379709499957E-3</v>
      </c>
      <c r="L32" s="3">
        <f t="shared" si="19"/>
        <v>-5.9728381543968923E-3</v>
      </c>
    </row>
    <row r="33" spans="1:12" s="3" customFormat="1" x14ac:dyDescent="0.3">
      <c r="A33" s="6" t="s">
        <v>59</v>
      </c>
      <c r="B33" s="2" t="s">
        <v>60</v>
      </c>
      <c r="C33" s="3">
        <v>1600136.8438086039</v>
      </c>
      <c r="D33" s="3">
        <v>1859205.351068147</v>
      </c>
      <c r="E33" s="3">
        <v>1027361.17909878</v>
      </c>
      <c r="G33" s="12">
        <f t="shared" si="15"/>
        <v>1.949974377619073E-2</v>
      </c>
      <c r="H33" s="12">
        <f t="shared" si="16"/>
        <v>2.49023611825081E-2</v>
      </c>
      <c r="I33" s="12">
        <f t="shared" si="17"/>
        <v>1.4753270777549111E-2</v>
      </c>
      <c r="K33" s="3">
        <f t="shared" si="18"/>
        <v>-259068.50725954305</v>
      </c>
      <c r="L33" s="3">
        <f t="shared" si="19"/>
        <v>831844.17196936696</v>
      </c>
    </row>
    <row r="34" spans="1:12" s="11" customFormat="1" x14ac:dyDescent="0.3">
      <c r="A34" s="4" t="s">
        <v>61</v>
      </c>
      <c r="B34" s="2" t="s">
        <v>62</v>
      </c>
      <c r="C34" s="11">
        <v>8111320.1615285017</v>
      </c>
      <c r="D34" s="11">
        <v>9879156.39620612</v>
      </c>
      <c r="E34" s="11">
        <v>10492983.75232739</v>
      </c>
      <c r="G34" s="13">
        <f t="shared" si="15"/>
        <v>9.8846961401117955E-2</v>
      </c>
      <c r="H34" s="13">
        <f t="shared" si="16"/>
        <v>0.13232229598278117</v>
      </c>
      <c r="I34" s="13">
        <f t="shared" si="17"/>
        <v>0.15068296691754288</v>
      </c>
      <c r="K34" s="11">
        <f t="shared" si="18"/>
        <v>-1767836.2346776184</v>
      </c>
      <c r="L34" s="11">
        <f t="shared" si="19"/>
        <v>-613827.35612126999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2260405.785819225</v>
      </c>
      <c r="D36" s="3">
        <v>5017140.6092333002</v>
      </c>
      <c r="E36" s="3">
        <v>3546842.335280804</v>
      </c>
      <c r="G36" s="12">
        <f t="shared" ref="G36:G41" si="20">C36/C$43</f>
        <v>2.7545977598254803E-2</v>
      </c>
      <c r="H36" s="12">
        <f t="shared" ref="H36:H41" si="21">D36/D$43</f>
        <v>6.7200025797460664E-2</v>
      </c>
      <c r="I36" s="12">
        <f t="shared" ref="I36:I41" si="22">E36/E$43</f>
        <v>5.09339134495767E-2</v>
      </c>
      <c r="K36" s="3">
        <f t="shared" ref="K36:K41" si="23">C36-D36</f>
        <v>-2756734.8234140752</v>
      </c>
      <c r="L36" s="3">
        <f t="shared" ref="L36:L41" si="24">D36-E36</f>
        <v>1470298.2739524962</v>
      </c>
    </row>
    <row r="37" spans="1:12" s="3" customFormat="1" x14ac:dyDescent="0.3">
      <c r="A37" s="6" t="s">
        <v>64</v>
      </c>
      <c r="B37" s="2" t="s">
        <v>65</v>
      </c>
      <c r="C37" s="3">
        <v>10378575.784727549</v>
      </c>
      <c r="D37" s="3">
        <v>7465233.146540964</v>
      </c>
      <c r="E37" s="3">
        <v>10567246.69309397</v>
      </c>
      <c r="G37" s="12">
        <f t="shared" si="20"/>
        <v>0.12647641315618124</v>
      </c>
      <c r="H37" s="12">
        <f t="shared" si="21"/>
        <v>9.9989994123021703E-2</v>
      </c>
      <c r="I37" s="12">
        <f t="shared" si="22"/>
        <v>0.15174940907649961</v>
      </c>
      <c r="K37" s="3">
        <f t="shared" si="23"/>
        <v>2913342.6381865852</v>
      </c>
      <c r="L37" s="3">
        <f t="shared" si="24"/>
        <v>-3102013.5465530064</v>
      </c>
    </row>
    <row r="38" spans="1:12" s="3" customFormat="1" x14ac:dyDescent="0.3">
      <c r="A38" s="6" t="s">
        <v>66</v>
      </c>
      <c r="B38" s="2" t="s">
        <v>67</v>
      </c>
      <c r="C38" s="3">
        <v>3529.6726127201669</v>
      </c>
      <c r="D38" s="3">
        <v>3214.2515877207761</v>
      </c>
      <c r="E38" s="3">
        <v>2953.3350549175202</v>
      </c>
      <c r="G38" s="12">
        <f t="shared" si="20"/>
        <v>4.3013640882150446E-5</v>
      </c>
      <c r="H38" s="12">
        <f t="shared" si="21"/>
        <v>4.3051970522184142E-5</v>
      </c>
      <c r="I38" s="12">
        <f t="shared" si="22"/>
        <v>4.2410938478566644E-5</v>
      </c>
      <c r="K38" s="3">
        <f t="shared" si="23"/>
        <v>315.42102499939074</v>
      </c>
      <c r="L38" s="3">
        <f t="shared" si="24"/>
        <v>260.9165328032559</v>
      </c>
    </row>
    <row r="39" spans="1:12" s="3" customFormat="1" x14ac:dyDescent="0.3">
      <c r="A39" s="6" t="s">
        <v>57</v>
      </c>
      <c r="B39" s="2" t="s">
        <v>68</v>
      </c>
      <c r="C39" s="3">
        <v>2227211.261097379</v>
      </c>
      <c r="D39" s="3">
        <v>1176187.5695911839</v>
      </c>
      <c r="E39" s="3">
        <v>1059681.9563397011</v>
      </c>
      <c r="G39" s="12">
        <f t="shared" si="20"/>
        <v>2.7141459241369917E-2</v>
      </c>
      <c r="H39" s="12">
        <f t="shared" si="21"/>
        <v>1.5753960507648334E-2</v>
      </c>
      <c r="I39" s="12">
        <f t="shared" si="22"/>
        <v>1.5217408597896231E-2</v>
      </c>
      <c r="K39" s="3">
        <f t="shared" si="23"/>
        <v>1051023.6915061951</v>
      </c>
      <c r="L39" s="3">
        <f t="shared" si="24"/>
        <v>116505.61325148284</v>
      </c>
    </row>
    <row r="40" spans="1:12" s="3" customFormat="1" x14ac:dyDescent="0.3">
      <c r="A40" s="6" t="s">
        <v>59</v>
      </c>
      <c r="B40" s="2" t="s">
        <v>69</v>
      </c>
      <c r="C40" s="3">
        <v>88529.226903120449</v>
      </c>
      <c r="D40" s="3">
        <v>132619.38161781739</v>
      </c>
      <c r="E40" s="3">
        <v>117285.5160980215</v>
      </c>
      <c r="G40" s="12">
        <f t="shared" si="20"/>
        <v>1.0788435051631035E-3</v>
      </c>
      <c r="H40" s="12">
        <f t="shared" si="21"/>
        <v>1.7763157463754058E-3</v>
      </c>
      <c r="I40" s="12">
        <f t="shared" si="22"/>
        <v>1.6842615941519191E-3</v>
      </c>
      <c r="K40" s="3">
        <f t="shared" si="23"/>
        <v>-44090.154714696939</v>
      </c>
      <c r="L40" s="3">
        <f t="shared" si="24"/>
        <v>15333.865519795887</v>
      </c>
    </row>
    <row r="41" spans="1:12" s="11" customFormat="1" x14ac:dyDescent="0.3">
      <c r="A41" s="4" t="s">
        <v>70</v>
      </c>
      <c r="B41" s="2" t="s">
        <v>71</v>
      </c>
      <c r="C41" s="11">
        <v>14958251.73116</v>
      </c>
      <c r="D41" s="11">
        <v>13794394.958570991</v>
      </c>
      <c r="E41" s="11">
        <v>15294009.835867411</v>
      </c>
      <c r="G41" s="13">
        <f t="shared" si="20"/>
        <v>0.1822857071418513</v>
      </c>
      <c r="H41" s="13">
        <f t="shared" si="21"/>
        <v>0.18476334814502834</v>
      </c>
      <c r="I41" s="13">
        <f t="shared" si="22"/>
        <v>0.21962740365660297</v>
      </c>
      <c r="K41" s="11">
        <f t="shared" si="23"/>
        <v>1163856.7725890093</v>
      </c>
      <c r="L41" s="11">
        <f t="shared" si="24"/>
        <v>-1499614.8772964198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82059377.916666672</v>
      </c>
      <c r="D43" s="11">
        <v>74659801.833333328</v>
      </c>
      <c r="E43" s="11">
        <v>69636163.708333328</v>
      </c>
      <c r="K43" s="11">
        <f t="shared" ref="K43:K63" si="25">C43-D43</f>
        <v>7399576.0833333433</v>
      </c>
      <c r="L43" s="11">
        <f t="shared" ref="L43:L44" si="26">D43-E43</f>
        <v>5023638.125</v>
      </c>
    </row>
    <row r="44" spans="1:12" s="11" customFormat="1" x14ac:dyDescent="0.3">
      <c r="A44" s="4" t="s">
        <v>74</v>
      </c>
      <c r="B44" s="2" t="s">
        <v>75</v>
      </c>
      <c r="C44" s="11">
        <v>82059377.916666672</v>
      </c>
      <c r="D44" s="11">
        <v>74659801.833333328</v>
      </c>
      <c r="E44" s="11">
        <v>69636163.708333328</v>
      </c>
      <c r="K44" s="11">
        <f t="shared" si="25"/>
        <v>7399576.0833333433</v>
      </c>
      <c r="L44" s="11">
        <f t="shared" si="26"/>
        <v>5023638.125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37348472.014598869</v>
      </c>
      <c r="D46" s="3">
        <v>30206990.33333331</v>
      </c>
      <c r="G46" s="12">
        <f>C$63/C46</f>
        <v>6.7255778350817072E-2</v>
      </c>
      <c r="H46" s="12">
        <f t="shared" ref="H46:H48" si="27">D$63/D46</f>
        <v>4.8426469262469837E-2</v>
      </c>
      <c r="K46" s="3">
        <f t="shared" si="25"/>
        <v>7141481.681265559</v>
      </c>
    </row>
    <row r="47" spans="1:12" s="3" customFormat="1" x14ac:dyDescent="0.3">
      <c r="A47" s="6" t="s">
        <v>78</v>
      </c>
      <c r="B47" s="2" t="s">
        <v>79</v>
      </c>
      <c r="C47" s="3">
        <v>32176201.354499578</v>
      </c>
      <c r="D47" s="3">
        <v>26636719.333333321</v>
      </c>
      <c r="G47" s="12">
        <f t="shared" ref="G47:G48" si="28">C$63/C47</f>
        <v>7.8067032459202559E-2</v>
      </c>
      <c r="H47" s="12">
        <f t="shared" si="27"/>
        <v>5.4917344384010212E-2</v>
      </c>
      <c r="K47" s="3">
        <f t="shared" si="25"/>
        <v>5539482.0211662576</v>
      </c>
    </row>
    <row r="48" spans="1:12" s="11" customFormat="1" x14ac:dyDescent="0.3">
      <c r="A48" s="4" t="s">
        <v>80</v>
      </c>
      <c r="B48" s="2" t="s">
        <v>81</v>
      </c>
      <c r="C48" s="11">
        <v>5172270.6600992829</v>
      </c>
      <c r="D48" s="11">
        <v>3570270.9999999991</v>
      </c>
      <c r="G48" s="13">
        <f t="shared" si="28"/>
        <v>0.48564754643124952</v>
      </c>
      <c r="H48" s="13">
        <f t="shared" si="27"/>
        <v>0.40972180792127244</v>
      </c>
      <c r="K48" s="11">
        <f t="shared" si="25"/>
        <v>1601999.6600992838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77763.329893559421</v>
      </c>
      <c r="D50" s="3">
        <v>83932.22222222219</v>
      </c>
      <c r="G50" s="12">
        <f t="shared" ref="G50:G52" si="29">C$63/C50</f>
        <v>32.301864632003095</v>
      </c>
      <c r="H50" s="12">
        <f t="shared" ref="H50:H52" si="30">D$63/D50</f>
        <v>17.428561405366771</v>
      </c>
      <c r="K50" s="3">
        <f t="shared" si="25"/>
        <v>-6168.8923286627687</v>
      </c>
    </row>
    <row r="51" spans="1:11" s="3" customFormat="1" x14ac:dyDescent="0.3">
      <c r="A51" s="10" t="s">
        <v>84</v>
      </c>
      <c r="B51" s="2" t="s">
        <v>85</v>
      </c>
      <c r="C51" s="3">
        <v>1329840.718953762</v>
      </c>
      <c r="D51" s="3">
        <v>1209963.444444444</v>
      </c>
      <c r="G51" s="12">
        <f t="shared" si="29"/>
        <v>1.8888732460619546</v>
      </c>
      <c r="H51" s="12">
        <f t="shared" si="30"/>
        <v>1.208976928687745</v>
      </c>
      <c r="K51" s="3">
        <f t="shared" si="25"/>
        <v>119877.27450931794</v>
      </c>
    </row>
    <row r="52" spans="1:11" s="11" customFormat="1" x14ac:dyDescent="0.3">
      <c r="A52" s="7" t="s">
        <v>105</v>
      </c>
      <c r="B52" s="2" t="s">
        <v>86</v>
      </c>
      <c r="C52" s="11">
        <v>3764666.6112519619</v>
      </c>
      <c r="D52" s="11">
        <v>2276375.333333333</v>
      </c>
      <c r="G52" s="13">
        <f t="shared" si="29"/>
        <v>0.66723054520894443</v>
      </c>
      <c r="H52" s="13">
        <f t="shared" si="30"/>
        <v>0.64260839039529616</v>
      </c>
      <c r="K52" s="11">
        <f t="shared" si="25"/>
        <v>1488291.2779186289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96276.217963551404</v>
      </c>
      <c r="D54" s="3">
        <v>0</v>
      </c>
      <c r="G54" s="12">
        <f t="shared" ref="G54:G59" si="31">C$63/C54</f>
        <v>26.090561186216519</v>
      </c>
      <c r="H54" s="12" t="e">
        <f t="shared" ref="H54:H59" si="32">D$63/D54</f>
        <v>#DIV/0!</v>
      </c>
      <c r="K54" s="3">
        <f t="shared" si="25"/>
        <v>96276.217963551404</v>
      </c>
    </row>
    <row r="55" spans="1:11" s="3" customFormat="1" x14ac:dyDescent="0.3">
      <c r="A55" s="6" t="s">
        <v>89</v>
      </c>
      <c r="B55" s="2" t="s">
        <v>90</v>
      </c>
      <c r="C55" s="3">
        <v>226744.65663687029</v>
      </c>
      <c r="D55" s="3">
        <v>150684.44444444441</v>
      </c>
      <c r="G55" s="12">
        <f t="shared" si="31"/>
        <v>11.078102535304037</v>
      </c>
      <c r="H55" s="12">
        <f t="shared" si="32"/>
        <v>9.707822823265694</v>
      </c>
      <c r="K55" s="3">
        <f t="shared" si="25"/>
        <v>76060.212192425883</v>
      </c>
    </row>
    <row r="56" spans="1:11" s="3" customFormat="1" x14ac:dyDescent="0.3">
      <c r="A56" s="6" t="s">
        <v>91</v>
      </c>
      <c r="B56" s="2" t="s">
        <v>92</v>
      </c>
      <c r="C56" s="3">
        <v>781679.07653441152</v>
      </c>
      <c r="D56" s="3">
        <v>928088.88888888888</v>
      </c>
      <c r="G56" s="12">
        <f t="shared" si="31"/>
        <v>3.2134678168592066</v>
      </c>
      <c r="H56" s="12">
        <f t="shared" si="32"/>
        <v>1.5761614069533572</v>
      </c>
      <c r="K56" s="3">
        <f t="shared" si="25"/>
        <v>-146409.81235447736</v>
      </c>
    </row>
    <row r="57" spans="1:11" s="3" customFormat="1" x14ac:dyDescent="0.3">
      <c r="A57" s="6" t="s">
        <v>93</v>
      </c>
      <c r="B57" s="2" t="s">
        <v>94</v>
      </c>
      <c r="C57" s="3">
        <v>1632571.9277850071</v>
      </c>
      <c r="D57" s="3">
        <v>2300672.666666667</v>
      </c>
      <c r="G57" s="12">
        <f t="shared" si="31"/>
        <v>1.5386155505954207</v>
      </c>
      <c r="H57" s="12">
        <f t="shared" si="32"/>
        <v>0.63582182293159284</v>
      </c>
      <c r="K57" s="3">
        <f t="shared" si="25"/>
        <v>-668100.73888165993</v>
      </c>
    </row>
    <row r="58" spans="1:11" s="3" customFormat="1" x14ac:dyDescent="0.3">
      <c r="A58" s="6" t="s">
        <v>95</v>
      </c>
      <c r="B58" s="2" t="s">
        <v>96</v>
      </c>
      <c r="C58" s="3">
        <v>1698422.2582055239</v>
      </c>
      <c r="D58" s="3">
        <v>1958204</v>
      </c>
      <c r="G58" s="12">
        <f t="shared" si="31"/>
        <v>1.4789611614072442</v>
      </c>
      <c r="H58" s="12">
        <f t="shared" si="32"/>
        <v>0.74702017199887705</v>
      </c>
      <c r="K58" s="3">
        <f t="shared" si="25"/>
        <v>-259781.74179447605</v>
      </c>
    </row>
    <row r="59" spans="1:11" s="11" customFormat="1" x14ac:dyDescent="0.3">
      <c r="A59" s="4" t="s">
        <v>97</v>
      </c>
      <c r="B59" s="2" t="s">
        <v>98</v>
      </c>
      <c r="C59" s="11">
        <v>3240158.0788974548</v>
      </c>
      <c r="D59" s="11">
        <v>1841439.555555556</v>
      </c>
      <c r="G59" s="13">
        <f t="shared" si="31"/>
        <v>0.77524012544792054</v>
      </c>
      <c r="H59" s="13">
        <f t="shared" si="32"/>
        <v>0.79438821897554046</v>
      </c>
      <c r="K59" s="11">
        <f t="shared" si="25"/>
        <v>1398718.5233418988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-725820.96789412154</v>
      </c>
      <c r="D61" s="3">
        <v>-357727.55555555562</v>
      </c>
      <c r="G61" s="12">
        <f t="shared" ref="G61:G63" si="33">C$63/C61</f>
        <v>-3.460771549275464</v>
      </c>
      <c r="H61" s="12">
        <f t="shared" ref="H61:H63" si="34">D$63/D61</f>
        <v>-4.0891954398567743</v>
      </c>
      <c r="K61" s="3">
        <f t="shared" si="25"/>
        <v>-368093.41233856592</v>
      </c>
    </row>
    <row r="62" spans="1:11" s="3" customFormat="1" x14ac:dyDescent="0.3">
      <c r="A62" s="6" t="s">
        <v>101</v>
      </c>
      <c r="B62" s="2" t="s">
        <v>102</v>
      </c>
      <c r="C62" s="3">
        <v>-2436.5554477772521</v>
      </c>
      <c r="D62" s="3">
        <v>-20894.111111111109</v>
      </c>
      <c r="G62" s="12">
        <f t="shared" si="33"/>
        <v>-1030.9227962971404</v>
      </c>
      <c r="H62" s="12">
        <f t="shared" si="34"/>
        <v>-70.011013204145783</v>
      </c>
      <c r="K62" s="3">
        <f t="shared" si="25"/>
        <v>18457.555663333857</v>
      </c>
    </row>
    <row r="63" spans="1:11" s="11" customFormat="1" x14ac:dyDescent="0.3">
      <c r="A63" s="4" t="s">
        <v>103</v>
      </c>
      <c r="B63" s="2" t="s">
        <v>104</v>
      </c>
      <c r="C63" s="11">
        <v>2511900.555555556</v>
      </c>
      <c r="D63" s="11">
        <v>1462817.888888889</v>
      </c>
      <c r="G63" s="13">
        <f t="shared" si="33"/>
        <v>1</v>
      </c>
      <c r="H63" s="13">
        <f t="shared" si="34"/>
        <v>1</v>
      </c>
      <c r="K63" s="11">
        <f t="shared" si="25"/>
        <v>1049082.666666667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7.4505805969238281E-9</v>
      </c>
      <c r="D73" s="15">
        <f t="shared" ref="D73:E73" si="42">D46-D47-D48</f>
        <v>-1.0244548320770264E-8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4" width="13.77734375" bestFit="1" customWidth="1"/>
    <col min="5" max="5" width="14.77734375" bestFit="1" customWidth="1"/>
    <col min="7" max="7" width="9.5546875" bestFit="1" customWidth="1"/>
    <col min="8" max="8" width="11.5546875" bestFit="1" customWidth="1"/>
    <col min="11" max="11" width="10.21875" bestFit="1" customWidth="1"/>
    <col min="12" max="12" width="12.21875" bestFit="1" customWidth="1"/>
  </cols>
  <sheetData>
    <row r="1" spans="1:12" x14ac:dyDescent="0.3">
      <c r="A1" s="16" t="s">
        <v>117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610218.30176087481</v>
      </c>
      <c r="D3" s="3">
        <v>31291.183532266139</v>
      </c>
      <c r="E3" s="3">
        <v>32803.562354045098</v>
      </c>
      <c r="G3" s="12">
        <f>C3/C$43</f>
        <v>1.7137868463020383E-2</v>
      </c>
      <c r="H3" s="12">
        <f t="shared" ref="H3:H12" si="0">D3/D$43</f>
        <v>1.0575407243057823E-3</v>
      </c>
      <c r="I3" s="12">
        <f t="shared" ref="I3:I12" si="1">E3/E$43</f>
        <v>1.0664677051305288E-3</v>
      </c>
      <c r="K3" s="3">
        <f>C3-D3</f>
        <v>578927.11822860863</v>
      </c>
      <c r="L3" s="3">
        <f>D3-E3</f>
        <v>-1512.3788217789588</v>
      </c>
    </row>
    <row r="4" spans="1:12" s="3" customFormat="1" x14ac:dyDescent="0.3">
      <c r="A4" s="6" t="s">
        <v>7</v>
      </c>
      <c r="B4" s="2" t="s">
        <v>8</v>
      </c>
      <c r="C4" s="3">
        <v>3190.4802750770432</v>
      </c>
      <c r="D4" s="3">
        <v>3059.989803153836</v>
      </c>
      <c r="E4" s="3">
        <v>4347.9315375589949</v>
      </c>
      <c r="G4" s="12">
        <f t="shared" ref="G4:G12" si="2">C4/C$43</f>
        <v>8.9604050108543025E-5</v>
      </c>
      <c r="H4" s="12">
        <f t="shared" si="0"/>
        <v>1.034177511840907E-4</v>
      </c>
      <c r="I4" s="12">
        <f t="shared" si="1"/>
        <v>1.4135442117168108E-4</v>
      </c>
      <c r="K4" s="3">
        <f t="shared" ref="K4:K12" si="3">C4-D4</f>
        <v>130.49047192320722</v>
      </c>
      <c r="L4" s="3">
        <f t="shared" ref="L4:L12" si="4">D4-E4</f>
        <v>-1287.941734405159</v>
      </c>
    </row>
    <row r="5" spans="1:12" s="3" customFormat="1" x14ac:dyDescent="0.3">
      <c r="A5" s="6" t="s">
        <v>9</v>
      </c>
      <c r="B5" s="2" t="s">
        <v>10</v>
      </c>
      <c r="C5" s="3">
        <v>21.663768407643889</v>
      </c>
      <c r="D5" s="3">
        <v>1.092692967500461E-2</v>
      </c>
      <c r="E5" s="3">
        <v>1.100203074561369E-2</v>
      </c>
      <c r="G5" s="12">
        <f t="shared" si="2"/>
        <v>6.0842294030215239E-7</v>
      </c>
      <c r="H5" s="12">
        <f t="shared" si="0"/>
        <v>3.6929485620213123E-10</v>
      </c>
      <c r="I5" s="12">
        <f t="shared" si="1"/>
        <v>3.576840330453709E-10</v>
      </c>
      <c r="K5" s="3">
        <f t="shared" si="3"/>
        <v>21.652841477968884</v>
      </c>
      <c r="L5" s="3">
        <f t="shared" si="4"/>
        <v>-7.5101070609080375E-5</v>
      </c>
    </row>
    <row r="6" spans="1:12" s="3" customFormat="1" x14ac:dyDescent="0.3">
      <c r="A6" s="6" t="s">
        <v>11</v>
      </c>
      <c r="B6" s="2" t="s">
        <v>12</v>
      </c>
      <c r="C6" s="3">
        <v>1.102252376253301E-2</v>
      </c>
      <c r="D6" s="3">
        <v>1.092692967500461E-2</v>
      </c>
      <c r="E6" s="3">
        <v>1.100203074561369E-2</v>
      </c>
      <c r="G6" s="12">
        <f t="shared" si="2"/>
        <v>3.0956554699801869E-10</v>
      </c>
      <c r="H6" s="12">
        <f t="shared" si="0"/>
        <v>3.6929485620213123E-10</v>
      </c>
      <c r="I6" s="12">
        <f t="shared" si="1"/>
        <v>3.576840330453709E-10</v>
      </c>
      <c r="K6" s="3">
        <f t="shared" si="3"/>
        <v>9.5594087528400387E-5</v>
      </c>
      <c r="L6" s="3">
        <f t="shared" si="4"/>
        <v>-7.5101070609080375E-5</v>
      </c>
    </row>
    <row r="7" spans="1:12" s="3" customFormat="1" x14ac:dyDescent="0.3">
      <c r="A7" s="6" t="s">
        <v>13</v>
      </c>
      <c r="B7" s="2" t="s">
        <v>14</v>
      </c>
      <c r="C7" s="3">
        <v>17216606.46076284</v>
      </c>
      <c r="D7" s="3">
        <v>14772153.30618789</v>
      </c>
      <c r="E7" s="3">
        <v>16052375.190458409</v>
      </c>
      <c r="G7" s="12">
        <f t="shared" si="2"/>
        <v>0.48352521720950203</v>
      </c>
      <c r="H7" s="12">
        <f t="shared" si="0"/>
        <v>0.49925096923461193</v>
      </c>
      <c r="I7" s="12">
        <f t="shared" si="1"/>
        <v>0.52187440944661245</v>
      </c>
      <c r="K7" s="3">
        <f t="shared" si="3"/>
        <v>2444453.1545749493</v>
      </c>
      <c r="L7" s="3">
        <f t="shared" si="4"/>
        <v>-1280221.884270519</v>
      </c>
    </row>
    <row r="8" spans="1:12" s="3" customFormat="1" x14ac:dyDescent="0.3">
      <c r="A8" s="6" t="s">
        <v>15</v>
      </c>
      <c r="B8" s="2" t="s">
        <v>16</v>
      </c>
      <c r="C8" s="3">
        <v>136171.2515044802</v>
      </c>
      <c r="D8" s="3">
        <v>93819.429265778817</v>
      </c>
      <c r="E8" s="3">
        <v>125613.7366782332</v>
      </c>
      <c r="G8" s="12">
        <f t="shared" si="2"/>
        <v>3.8243444845794633E-3</v>
      </c>
      <c r="H8" s="12">
        <f t="shared" si="0"/>
        <v>3.1707930471015131E-3</v>
      </c>
      <c r="I8" s="12">
        <f t="shared" si="1"/>
        <v>4.0837940721882154E-3</v>
      </c>
      <c r="K8" s="3">
        <f t="shared" si="3"/>
        <v>42351.822238701381</v>
      </c>
      <c r="L8" s="3">
        <f t="shared" si="4"/>
        <v>-31794.307412454378</v>
      </c>
    </row>
    <row r="9" spans="1:12" s="3" customFormat="1" x14ac:dyDescent="0.3">
      <c r="A9" s="6" t="s">
        <v>17</v>
      </c>
      <c r="B9" s="2" t="s">
        <v>18</v>
      </c>
      <c r="C9" s="3">
        <v>971617.17077476869</v>
      </c>
      <c r="D9" s="3">
        <v>902855.56030541426</v>
      </c>
      <c r="E9" s="3">
        <v>831513.76011291053</v>
      </c>
      <c r="G9" s="12">
        <f t="shared" si="2"/>
        <v>2.7287689046853879E-2</v>
      </c>
      <c r="H9" s="12">
        <f t="shared" si="0"/>
        <v>3.051359569715012E-2</v>
      </c>
      <c r="I9" s="12">
        <f t="shared" si="1"/>
        <v>2.7033117987648101E-2</v>
      </c>
      <c r="K9" s="3">
        <f t="shared" si="3"/>
        <v>68761.610469354433</v>
      </c>
      <c r="L9" s="3">
        <f t="shared" si="4"/>
        <v>71341.800192503724</v>
      </c>
    </row>
    <row r="10" spans="1:12" s="3" customFormat="1" x14ac:dyDescent="0.3">
      <c r="A10" s="6" t="s">
        <v>19</v>
      </c>
      <c r="B10" s="2" t="s">
        <v>20</v>
      </c>
      <c r="C10" s="3">
        <v>5269895.5058250176</v>
      </c>
      <c r="D10" s="3">
        <v>4488255.2603946514</v>
      </c>
      <c r="E10" s="3">
        <v>5059323.6017099442</v>
      </c>
      <c r="G10" s="12">
        <f t="shared" si="2"/>
        <v>0.14800404335968756</v>
      </c>
      <c r="H10" s="12">
        <f t="shared" si="0"/>
        <v>0.15168850082172811</v>
      </c>
      <c r="I10" s="12">
        <f t="shared" si="1"/>
        <v>0.16448229533104286</v>
      </c>
      <c r="K10" s="3">
        <f t="shared" si="3"/>
        <v>781640.24543036614</v>
      </c>
      <c r="L10" s="3">
        <f t="shared" si="4"/>
        <v>-571068.34131529275</v>
      </c>
    </row>
    <row r="11" spans="1:12" s="3" customFormat="1" x14ac:dyDescent="0.3">
      <c r="A11" s="6" t="s">
        <v>21</v>
      </c>
      <c r="B11" s="2" t="s">
        <v>22</v>
      </c>
      <c r="C11" s="3">
        <v>1734045.8433676269</v>
      </c>
      <c r="D11" s="3">
        <v>1471737.9501873429</v>
      </c>
      <c r="E11" s="3">
        <v>2329409.2284029899</v>
      </c>
      <c r="G11" s="12">
        <f t="shared" si="2"/>
        <v>4.8700357702688372E-2</v>
      </c>
      <c r="H11" s="12">
        <f t="shared" si="0"/>
        <v>4.973997919332495E-2</v>
      </c>
      <c r="I11" s="12">
        <f t="shared" si="1"/>
        <v>7.5730790677936047E-2</v>
      </c>
      <c r="K11" s="3">
        <f t="shared" si="3"/>
        <v>262307.89318028395</v>
      </c>
      <c r="L11" s="3">
        <f t="shared" si="4"/>
        <v>-857671.27821564698</v>
      </c>
    </row>
    <row r="12" spans="1:12" s="11" customFormat="1" x14ac:dyDescent="0.3">
      <c r="A12" s="4" t="s">
        <v>23</v>
      </c>
      <c r="B12" s="2" t="s">
        <v>24</v>
      </c>
      <c r="C12" s="11">
        <v>25941766.689061619</v>
      </c>
      <c r="D12" s="11">
        <v>21763172.70153036</v>
      </c>
      <c r="E12" s="11">
        <v>24435387.033258151</v>
      </c>
      <c r="G12" s="13">
        <f t="shared" si="2"/>
        <v>0.72856973304894612</v>
      </c>
      <c r="H12" s="13">
        <f t="shared" si="0"/>
        <v>0.73552479720799635</v>
      </c>
      <c r="I12" s="13">
        <f t="shared" si="1"/>
        <v>0.79441223035709796</v>
      </c>
      <c r="K12" s="11">
        <f t="shared" si="3"/>
        <v>4178593.9875312597</v>
      </c>
      <c r="L12" s="11">
        <f t="shared" si="4"/>
        <v>-2672214.3317277916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1642726.7055355811</v>
      </c>
      <c r="D14" s="3">
        <v>763171.18659294641</v>
      </c>
      <c r="E14" s="3">
        <v>663786.54622587387</v>
      </c>
      <c r="G14" s="12">
        <f t="shared" ref="G14:G20" si="5">C14/C$43</f>
        <v>4.6135676558570031E-2</v>
      </c>
      <c r="H14" s="12">
        <f t="shared" ref="H14:H20" si="6">D14/D$43</f>
        <v>2.5792715977220118E-2</v>
      </c>
      <c r="I14" s="12">
        <f t="shared" ref="I14:I20" si="7">E14/E$43</f>
        <v>2.1580184097375429E-2</v>
      </c>
      <c r="K14" s="3">
        <f t="shared" ref="K14:K20" si="8">C14-D14</f>
        <v>879555.51894263469</v>
      </c>
      <c r="L14" s="3">
        <f t="shared" ref="L14:L20" si="9">D14-E14</f>
        <v>99384.640367072541</v>
      </c>
    </row>
    <row r="15" spans="1:12" s="3" customFormat="1" x14ac:dyDescent="0.3">
      <c r="A15" s="6" t="s">
        <v>27</v>
      </c>
      <c r="B15" s="2" t="s">
        <v>28</v>
      </c>
      <c r="C15" s="3">
        <v>24615.08072693822</v>
      </c>
      <c r="D15" s="3">
        <v>33650.296259921313</v>
      </c>
      <c r="E15" s="3">
        <v>30995.369227701431</v>
      </c>
      <c r="G15" s="12">
        <f t="shared" si="5"/>
        <v>6.9131000248203801E-4</v>
      </c>
      <c r="H15" s="12">
        <f t="shared" si="6"/>
        <v>1.1372710988424581E-3</v>
      </c>
      <c r="I15" s="12">
        <f t="shared" si="7"/>
        <v>1.0076820295666449E-3</v>
      </c>
      <c r="K15" s="3">
        <f t="shared" si="8"/>
        <v>-9035.215532983093</v>
      </c>
      <c r="L15" s="3">
        <f t="shared" si="9"/>
        <v>2654.9270322198827</v>
      </c>
    </row>
    <row r="16" spans="1:12" s="3" customFormat="1" x14ac:dyDescent="0.3">
      <c r="A16" s="6" t="s">
        <v>29</v>
      </c>
      <c r="B16" s="2" t="s">
        <v>30</v>
      </c>
      <c r="C16" s="3">
        <v>4501625.2828256004</v>
      </c>
      <c r="D16" s="3">
        <v>3363535.5240010209</v>
      </c>
      <c r="E16" s="3">
        <v>2955545.4216270759</v>
      </c>
      <c r="G16" s="12">
        <f t="shared" si="5"/>
        <v>0.12642731583803599</v>
      </c>
      <c r="H16" s="12">
        <f t="shared" si="6"/>
        <v>0.1136766140728542</v>
      </c>
      <c r="I16" s="12">
        <f t="shared" si="7"/>
        <v>9.6086934375985159E-2</v>
      </c>
      <c r="K16" s="3">
        <f t="shared" si="8"/>
        <v>1138089.7588245794</v>
      </c>
      <c r="L16" s="3">
        <f t="shared" si="9"/>
        <v>407990.10237394506</v>
      </c>
    </row>
    <row r="17" spans="1:12" s="3" customFormat="1" x14ac:dyDescent="0.3">
      <c r="A17" s="6" t="s">
        <v>31</v>
      </c>
      <c r="B17" s="2" t="s">
        <v>32</v>
      </c>
      <c r="C17" s="3">
        <v>953504.74701285397</v>
      </c>
      <c r="D17" s="3">
        <v>830521.87923122547</v>
      </c>
      <c r="E17" s="3">
        <v>596784.08642541664</v>
      </c>
      <c r="G17" s="12">
        <f t="shared" si="5"/>
        <v>2.6779004965956189E-2</v>
      </c>
      <c r="H17" s="12">
        <f t="shared" si="6"/>
        <v>2.8068951396750877E-2</v>
      </c>
      <c r="I17" s="12">
        <f t="shared" si="7"/>
        <v>1.9401885326946835E-2</v>
      </c>
      <c r="K17" s="3">
        <f t="shared" si="8"/>
        <v>122982.86778162851</v>
      </c>
      <c r="L17" s="3">
        <f t="shared" si="9"/>
        <v>233737.79280580883</v>
      </c>
    </row>
    <row r="18" spans="1:12" s="3" customFormat="1" x14ac:dyDescent="0.3">
      <c r="A18" s="6" t="s">
        <v>33</v>
      </c>
      <c r="B18" s="2" t="s">
        <v>34</v>
      </c>
      <c r="C18" s="3">
        <v>2463262.9900972568</v>
      </c>
      <c r="D18" s="3">
        <v>2730001.9354720381</v>
      </c>
      <c r="E18" s="3">
        <v>1919014.1498051139</v>
      </c>
      <c r="G18" s="12">
        <f t="shared" si="5"/>
        <v>6.9180286779821659E-2</v>
      </c>
      <c r="H18" s="12">
        <f t="shared" si="6"/>
        <v>9.2265229316693759E-2</v>
      </c>
      <c r="I18" s="12">
        <f t="shared" si="7"/>
        <v>6.2388547754884456E-2</v>
      </c>
      <c r="K18" s="3">
        <f t="shared" si="8"/>
        <v>-266738.94537478127</v>
      </c>
      <c r="L18" s="3">
        <f t="shared" si="9"/>
        <v>810987.7856669242</v>
      </c>
    </row>
    <row r="19" spans="1:12" s="3" customFormat="1" x14ac:dyDescent="0.3">
      <c r="A19" s="6" t="s">
        <v>35</v>
      </c>
      <c r="B19" s="2" t="s">
        <v>36</v>
      </c>
      <c r="C19" s="3">
        <v>78927.803552127385</v>
      </c>
      <c r="D19" s="3">
        <v>104578.6809414116</v>
      </c>
      <c r="E19" s="3">
        <v>157564.48149885191</v>
      </c>
      <c r="G19" s="12">
        <f t="shared" si="5"/>
        <v>2.2166728061878654E-3</v>
      </c>
      <c r="H19" s="12">
        <f t="shared" si="6"/>
        <v>3.534420929642422E-3</v>
      </c>
      <c r="I19" s="12">
        <f t="shared" si="7"/>
        <v>5.1225360581437307E-3</v>
      </c>
      <c r="K19" s="3">
        <f t="shared" si="8"/>
        <v>-25650.877389284215</v>
      </c>
      <c r="L19" s="3">
        <f t="shared" si="9"/>
        <v>-52985.800557440307</v>
      </c>
    </row>
    <row r="20" spans="1:12" s="11" customFormat="1" x14ac:dyDescent="0.3">
      <c r="A20" s="4" t="s">
        <v>37</v>
      </c>
      <c r="B20" s="2" t="s">
        <v>38</v>
      </c>
      <c r="C20" s="11">
        <v>9664662.6097503584</v>
      </c>
      <c r="D20" s="11">
        <v>7825459.5024985652</v>
      </c>
      <c r="E20" s="11">
        <v>6323690.0548100341</v>
      </c>
      <c r="G20" s="13">
        <f t="shared" si="5"/>
        <v>0.27143026695105377</v>
      </c>
      <c r="H20" s="13">
        <f t="shared" si="6"/>
        <v>0.26447520279200387</v>
      </c>
      <c r="I20" s="13">
        <f t="shared" si="7"/>
        <v>0.20558776964290226</v>
      </c>
      <c r="K20" s="11">
        <f t="shared" si="8"/>
        <v>1839203.1072517931</v>
      </c>
      <c r="L20" s="11">
        <f t="shared" si="9"/>
        <v>1501769.4476885311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348812.42981307663</v>
      </c>
      <c r="D22" s="3">
        <v>480945.0995348132</v>
      </c>
      <c r="E22" s="3">
        <v>-22608587.198005989</v>
      </c>
      <c r="G22" s="12">
        <f t="shared" ref="G22:G28" si="10">C22/C$43</f>
        <v>9.7963327601825797E-3</v>
      </c>
      <c r="H22" s="12">
        <f t="shared" ref="H22:H28" si="11">D22/D$43</f>
        <v>1.6254387706009794E-2</v>
      </c>
      <c r="I22" s="12">
        <f t="shared" ref="I22:I28" si="12">E22/E$43</f>
        <v>-0.73502163713410429</v>
      </c>
      <c r="K22" s="3">
        <f t="shared" ref="K22:K28" si="13">C22-D22</f>
        <v>-132132.66972173657</v>
      </c>
      <c r="L22" s="3">
        <f t="shared" ref="L22:L28" si="14">D22-E22</f>
        <v>23089532.297540803</v>
      </c>
    </row>
    <row r="23" spans="1:12" s="3" customFormat="1" x14ac:dyDescent="0.3">
      <c r="A23" s="6" t="s">
        <v>41</v>
      </c>
      <c r="B23" s="2" t="s">
        <v>42</v>
      </c>
      <c r="C23" s="3">
        <v>278.74763966811003</v>
      </c>
      <c r="D23" s="3">
        <v>16938.270748077481</v>
      </c>
      <c r="E23" s="3">
        <v>-649605.99632966937</v>
      </c>
      <c r="G23" s="12">
        <f t="shared" si="10"/>
        <v>7.828576050938377E-6</v>
      </c>
      <c r="H23" s="12">
        <f t="shared" si="11"/>
        <v>5.7245872777353629E-4</v>
      </c>
      <c r="I23" s="12">
        <f t="shared" si="12"/>
        <v>-2.1119164091618972E-2</v>
      </c>
      <c r="K23" s="3">
        <f t="shared" si="13"/>
        <v>-16659.523108409372</v>
      </c>
      <c r="L23" s="3">
        <f t="shared" si="14"/>
        <v>666544.2670777468</v>
      </c>
    </row>
    <row r="24" spans="1:12" s="3" customFormat="1" x14ac:dyDescent="0.3">
      <c r="A24" s="6" t="s">
        <v>43</v>
      </c>
      <c r="B24" s="2" t="s">
        <v>44</v>
      </c>
      <c r="C24" s="3">
        <v>17891.068638219931</v>
      </c>
      <c r="D24" s="3">
        <v>35120.678819874367</v>
      </c>
      <c r="E24" s="3">
        <v>-3311829.7612066851</v>
      </c>
      <c r="G24" s="12">
        <f t="shared" si="10"/>
        <v>5.0246736307301874E-4</v>
      </c>
      <c r="H24" s="12">
        <f t="shared" si="11"/>
        <v>1.1869652702328085E-3</v>
      </c>
      <c r="I24" s="12">
        <f t="shared" si="12"/>
        <v>-0.10766999776112866</v>
      </c>
      <c r="K24" s="3">
        <f t="shared" si="13"/>
        <v>-17229.610181654436</v>
      </c>
      <c r="L24" s="3">
        <f t="shared" si="14"/>
        <v>3346950.4400265594</v>
      </c>
    </row>
    <row r="25" spans="1:12" s="3" customFormat="1" x14ac:dyDescent="0.3">
      <c r="A25" s="6" t="s">
        <v>45</v>
      </c>
      <c r="B25" s="2" t="s">
        <v>46</v>
      </c>
      <c r="C25" s="3">
        <v>516768.14028194267</v>
      </c>
      <c r="D25" s="3">
        <v>1041848.148277033</v>
      </c>
      <c r="E25" s="3">
        <v>-74639997.004045293</v>
      </c>
      <c r="G25" s="12">
        <f t="shared" si="10"/>
        <v>1.4513337912801743E-2</v>
      </c>
      <c r="H25" s="12">
        <f t="shared" si="11"/>
        <v>3.521109529811825E-2</v>
      </c>
      <c r="I25" s="12">
        <f t="shared" si="12"/>
        <v>-2.4266006678399026</v>
      </c>
      <c r="K25" s="3">
        <f t="shared" si="13"/>
        <v>-525080.00799509033</v>
      </c>
      <c r="L25" s="3">
        <f t="shared" si="14"/>
        <v>75681845.152322322</v>
      </c>
    </row>
    <row r="26" spans="1:12" s="3" customFormat="1" x14ac:dyDescent="0.3">
      <c r="A26" s="6" t="s">
        <v>47</v>
      </c>
      <c r="B26" s="2" t="s">
        <v>48</v>
      </c>
      <c r="C26" s="3">
        <v>2899.618642761679</v>
      </c>
      <c r="D26" s="3">
        <v>4517.6290537444011</v>
      </c>
      <c r="E26" s="3">
        <v>-361308.00519521168</v>
      </c>
      <c r="G26" s="12">
        <f t="shared" si="10"/>
        <v>8.1435254808277717E-5</v>
      </c>
      <c r="H26" s="12">
        <f t="shared" si="11"/>
        <v>1.526812399638149E-4</v>
      </c>
      <c r="I26" s="12">
        <f t="shared" si="12"/>
        <v>-1.1746386413374133E-2</v>
      </c>
      <c r="K26" s="3">
        <f t="shared" si="13"/>
        <v>-1618.0104109827221</v>
      </c>
      <c r="L26" s="3">
        <f t="shared" si="14"/>
        <v>365825.63424895611</v>
      </c>
    </row>
    <row r="27" spans="1:12" s="3" customFormat="1" x14ac:dyDescent="0.3">
      <c r="A27" s="6" t="s">
        <v>49</v>
      </c>
      <c r="B27" s="2" t="s">
        <v>50</v>
      </c>
      <c r="C27" s="3">
        <v>-296964.22323601978</v>
      </c>
      <c r="D27" s="3">
        <v>-460386.63442415663</v>
      </c>
      <c r="E27" s="3">
        <v>100717517.0081915</v>
      </c>
      <c r="G27" s="12">
        <f t="shared" si="10"/>
        <v>-8.3401854407773503E-3</v>
      </c>
      <c r="H27" s="12">
        <f t="shared" si="11"/>
        <v>-1.5559578126138198E-2</v>
      </c>
      <c r="I27" s="12">
        <f t="shared" si="12"/>
        <v>3.274399837154446</v>
      </c>
      <c r="K27" s="3">
        <f t="shared" si="13"/>
        <v>163422.41118813684</v>
      </c>
      <c r="L27" s="3">
        <f t="shared" si="14"/>
        <v>-101177903.64261565</v>
      </c>
    </row>
    <row r="28" spans="1:12" s="11" customFormat="1" x14ac:dyDescent="0.3">
      <c r="A28" s="4" t="s">
        <v>51</v>
      </c>
      <c r="B28" s="2" t="s">
        <v>52</v>
      </c>
      <c r="C28" s="11">
        <v>589685.78177964932</v>
      </c>
      <c r="D28" s="11">
        <v>1118983.1920093859</v>
      </c>
      <c r="E28" s="11">
        <v>-853810.95659137715</v>
      </c>
      <c r="G28" s="13">
        <f t="shared" si="10"/>
        <v>1.6561216426139207E-2</v>
      </c>
      <c r="H28" s="13">
        <f t="shared" si="11"/>
        <v>3.7818010115960012E-2</v>
      </c>
      <c r="I28" s="13">
        <f t="shared" si="12"/>
        <v>-2.7758016085683561E-2</v>
      </c>
      <c r="K28" s="11">
        <f t="shared" si="13"/>
        <v>-529297.41022973659</v>
      </c>
      <c r="L28" s="11">
        <f t="shared" si="14"/>
        <v>1972794.1486007632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2173466.9415492262</v>
      </c>
      <c r="D30" s="3">
        <v>2804254.3586404752</v>
      </c>
      <c r="E30" s="3">
        <v>2995847.9897224321</v>
      </c>
      <c r="G30" s="12">
        <f t="shared" ref="G30:G34" si="15">C30/C$43</f>
        <v>6.1041418203137396E-2</v>
      </c>
      <c r="H30" s="12">
        <f t="shared" ref="H30:H34" si="16">D30/D$43</f>
        <v>9.4774720889552827E-2</v>
      </c>
      <c r="I30" s="12">
        <f t="shared" ref="I30:I34" si="17">E30/E$43</f>
        <v>9.7397200219786761E-2</v>
      </c>
      <c r="K30" s="3">
        <f t="shared" ref="K30:K34" si="18">C30-D30</f>
        <v>-630787.41709124902</v>
      </c>
      <c r="L30" s="3">
        <f t="shared" ref="L30:L34" si="19">D30-E30</f>
        <v>-191593.6310819569</v>
      </c>
    </row>
    <row r="31" spans="1:12" s="3" customFormat="1" x14ac:dyDescent="0.3">
      <c r="A31" s="6" t="s">
        <v>55</v>
      </c>
      <c r="B31" s="2" t="s">
        <v>56</v>
      </c>
      <c r="C31" s="3">
        <v>3395856.4361668001</v>
      </c>
      <c r="D31" s="3">
        <v>2697043.059339948</v>
      </c>
      <c r="E31" s="3">
        <v>3232876.5479218401</v>
      </c>
      <c r="G31" s="12">
        <f t="shared" si="15"/>
        <v>9.5372001715434696E-2</v>
      </c>
      <c r="H31" s="12">
        <f t="shared" si="16"/>
        <v>9.1151325980276532E-2</v>
      </c>
      <c r="I31" s="12">
        <f t="shared" si="17"/>
        <v>0.10510317129039974</v>
      </c>
      <c r="K31" s="3">
        <f t="shared" si="18"/>
        <v>698813.37682685209</v>
      </c>
      <c r="L31" s="3">
        <f t="shared" si="19"/>
        <v>-535833.4885818921</v>
      </c>
    </row>
    <row r="32" spans="1:12" s="3" customFormat="1" x14ac:dyDescent="0.3">
      <c r="A32" s="6" t="s">
        <v>57</v>
      </c>
      <c r="B32" s="2" t="s">
        <v>58</v>
      </c>
      <c r="C32" s="3">
        <v>4054444.8555196011</v>
      </c>
      <c r="D32" s="3">
        <v>4003453.0247668498</v>
      </c>
      <c r="E32" s="3">
        <v>5656620.6574917948</v>
      </c>
      <c r="G32" s="12">
        <f t="shared" si="15"/>
        <v>0.11386833601017328</v>
      </c>
      <c r="H32" s="12">
        <f t="shared" si="16"/>
        <v>0.13530375440003348</v>
      </c>
      <c r="I32" s="12">
        <f t="shared" si="17"/>
        <v>0.18390085766539682</v>
      </c>
      <c r="K32" s="3">
        <f t="shared" si="18"/>
        <v>50991.830752751324</v>
      </c>
      <c r="L32" s="3">
        <f t="shared" si="19"/>
        <v>-1653167.632724945</v>
      </c>
    </row>
    <row r="33" spans="1:12" s="3" customFormat="1" x14ac:dyDescent="0.3">
      <c r="A33" s="6" t="s">
        <v>59</v>
      </c>
      <c r="B33" s="2" t="s">
        <v>60</v>
      </c>
      <c r="C33" s="3">
        <v>15851914.035362819</v>
      </c>
      <c r="D33" s="3">
        <v>11547912.917840529</v>
      </c>
      <c r="E33" s="3">
        <v>12748565.89870677</v>
      </c>
      <c r="G33" s="12">
        <f t="shared" si="15"/>
        <v>0.4451980821309629</v>
      </c>
      <c r="H33" s="12">
        <f t="shared" si="16"/>
        <v>0.3902820798951333</v>
      </c>
      <c r="I33" s="12">
        <f t="shared" si="17"/>
        <v>0.4144651629893048</v>
      </c>
      <c r="K33" s="3">
        <f t="shared" si="18"/>
        <v>4304001.11752229</v>
      </c>
      <c r="L33" s="3">
        <f t="shared" si="19"/>
        <v>-1200652.9808662403</v>
      </c>
    </row>
    <row r="34" spans="1:12" s="11" customFormat="1" x14ac:dyDescent="0.3">
      <c r="A34" s="4" t="s">
        <v>61</v>
      </c>
      <c r="B34" s="2" t="s">
        <v>62</v>
      </c>
      <c r="C34" s="11">
        <v>25475682.268598448</v>
      </c>
      <c r="D34" s="11">
        <v>21052663.360587809</v>
      </c>
      <c r="E34" s="11">
        <v>24633911.093842842</v>
      </c>
      <c r="G34" s="13">
        <f t="shared" si="15"/>
        <v>0.71547983805970827</v>
      </c>
      <c r="H34" s="13">
        <f t="shared" si="16"/>
        <v>0.71151188116499642</v>
      </c>
      <c r="I34" s="13">
        <f t="shared" si="17"/>
        <v>0.80086639216488831</v>
      </c>
      <c r="K34" s="11">
        <f t="shared" si="18"/>
        <v>4423018.9080106393</v>
      </c>
      <c r="L34" s="11">
        <f t="shared" si="19"/>
        <v>-3581247.7332550324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1289632.8512749791</v>
      </c>
      <c r="D36" s="3">
        <v>636017.05577767186</v>
      </c>
      <c r="E36" s="3">
        <v>571943.49284388893</v>
      </c>
      <c r="G36" s="12">
        <f t="shared" ref="G36:G41" si="20">C36/C$43</f>
        <v>3.6219100782397408E-2</v>
      </c>
      <c r="H36" s="12">
        <f t="shared" ref="H36:H41" si="21">D36/D$43</f>
        <v>2.1495317911014115E-2</v>
      </c>
      <c r="I36" s="12">
        <f t="shared" ref="I36:I41" si="22">E36/E$43</f>
        <v>1.859429953656681E-2</v>
      </c>
      <c r="K36" s="3">
        <f t="shared" ref="K36:K41" si="23">C36-D36</f>
        <v>653615.7954973072</v>
      </c>
      <c r="L36" s="3">
        <f t="shared" ref="L36:L41" si="24">D36-E36</f>
        <v>64073.56293378293</v>
      </c>
    </row>
    <row r="37" spans="1:12" s="3" customFormat="1" x14ac:dyDescent="0.3">
      <c r="A37" s="6" t="s">
        <v>64</v>
      </c>
      <c r="B37" s="2" t="s">
        <v>65</v>
      </c>
      <c r="C37" s="3">
        <v>6759395.6842346387</v>
      </c>
      <c r="D37" s="3">
        <v>5281588.3421776025</v>
      </c>
      <c r="E37" s="3">
        <v>5071930.4210762084</v>
      </c>
      <c r="G37" s="12">
        <f t="shared" si="20"/>
        <v>0.18983638116333582</v>
      </c>
      <c r="H37" s="12">
        <f t="shared" si="21"/>
        <v>0.17850059123241385</v>
      </c>
      <c r="I37" s="12">
        <f t="shared" si="22"/>
        <v>0.16489215221101911</v>
      </c>
      <c r="K37" s="3">
        <f t="shared" si="23"/>
        <v>1477807.3420570362</v>
      </c>
      <c r="L37" s="3">
        <f t="shared" si="24"/>
        <v>209657.92110139411</v>
      </c>
    </row>
    <row r="38" spans="1:12" s="3" customFormat="1" x14ac:dyDescent="0.3">
      <c r="A38" s="6" t="s">
        <v>66</v>
      </c>
      <c r="B38" s="2" t="s">
        <v>67</v>
      </c>
      <c r="C38" s="3">
        <v>116702.78611210659</v>
      </c>
      <c r="D38" s="3">
        <v>95922.822862669229</v>
      </c>
      <c r="E38" s="3">
        <v>89370.046955468933</v>
      </c>
      <c r="G38" s="12">
        <f t="shared" si="20"/>
        <v>3.2775762245836997E-3</v>
      </c>
      <c r="H38" s="12">
        <f t="shared" si="21"/>
        <v>3.2418809426955518E-3</v>
      </c>
      <c r="I38" s="12">
        <f t="shared" si="22"/>
        <v>2.9054853206287082E-3</v>
      </c>
      <c r="K38" s="3">
        <f t="shared" si="23"/>
        <v>20779.963249437365</v>
      </c>
      <c r="L38" s="3">
        <f t="shared" si="24"/>
        <v>6552.7759072002955</v>
      </c>
    </row>
    <row r="39" spans="1:12" s="3" customFormat="1" x14ac:dyDescent="0.3">
      <c r="A39" s="6" t="s">
        <v>57</v>
      </c>
      <c r="B39" s="2" t="s">
        <v>68</v>
      </c>
      <c r="C39" s="3">
        <v>756039.13445076859</v>
      </c>
      <c r="D39" s="3">
        <v>856229.75420710747</v>
      </c>
      <c r="E39" s="3">
        <v>406943.23557135783</v>
      </c>
      <c r="G39" s="12">
        <f t="shared" si="20"/>
        <v>2.1233219655529854E-2</v>
      </c>
      <c r="H39" s="12">
        <f t="shared" si="21"/>
        <v>2.893779436315138E-2</v>
      </c>
      <c r="I39" s="12">
        <f t="shared" si="22"/>
        <v>1.3230020992054279E-2</v>
      </c>
      <c r="K39" s="3">
        <f t="shared" si="23"/>
        <v>-100190.61975633889</v>
      </c>
      <c r="L39" s="3">
        <f t="shared" si="24"/>
        <v>449286.51863574964</v>
      </c>
    </row>
    <row r="40" spans="1:12" s="3" customFormat="1" x14ac:dyDescent="0.3">
      <c r="A40" s="6" t="s">
        <v>59</v>
      </c>
      <c r="B40" s="2" t="s">
        <v>69</v>
      </c>
      <c r="C40" s="3">
        <v>619290.7923613881</v>
      </c>
      <c r="D40" s="3">
        <v>547227.67640667281</v>
      </c>
      <c r="E40" s="3">
        <v>838789.75436979276</v>
      </c>
      <c r="G40" s="12">
        <f t="shared" si="20"/>
        <v>1.7392667688305687E-2</v>
      </c>
      <c r="H40" s="12">
        <f t="shared" si="21"/>
        <v>1.8494524269768706E-2</v>
      </c>
      <c r="I40" s="12">
        <f t="shared" si="22"/>
        <v>2.7269665860526406E-2</v>
      </c>
      <c r="K40" s="3">
        <f t="shared" si="23"/>
        <v>72063.115954715293</v>
      </c>
      <c r="L40" s="3">
        <f t="shared" si="24"/>
        <v>-291562.07796311995</v>
      </c>
    </row>
    <row r="41" spans="1:12" s="11" customFormat="1" x14ac:dyDescent="0.3">
      <c r="A41" s="4" t="s">
        <v>70</v>
      </c>
      <c r="B41" s="2" t="s">
        <v>71</v>
      </c>
      <c r="C41" s="11">
        <v>9541061.2484338805</v>
      </c>
      <c r="D41" s="11">
        <v>7416985.6514317226</v>
      </c>
      <c r="E41" s="11">
        <v>6978976.9508167161</v>
      </c>
      <c r="G41" s="13">
        <f t="shared" si="20"/>
        <v>0.26795894551415245</v>
      </c>
      <c r="H41" s="13">
        <f t="shared" si="21"/>
        <v>0.25067010871904355</v>
      </c>
      <c r="I41" s="13">
        <f t="shared" si="22"/>
        <v>0.22689162392079529</v>
      </c>
      <c r="K41" s="11">
        <f t="shared" si="23"/>
        <v>2124075.5970021579</v>
      </c>
      <c r="L41" s="11">
        <f t="shared" si="24"/>
        <v>438008.7006150065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35606429.29881198</v>
      </c>
      <c r="D43" s="11">
        <v>29588632.204028919</v>
      </c>
      <c r="E43" s="11">
        <v>30759077.08806818</v>
      </c>
      <c r="K43" s="11">
        <f t="shared" ref="K43:K63" si="25">C43-D43</f>
        <v>6017797.0947830603</v>
      </c>
      <c r="L43" s="11">
        <f t="shared" ref="L43:L44" si="26">D43-E43</f>
        <v>-1170444.8840392604</v>
      </c>
    </row>
    <row r="44" spans="1:12" s="11" customFormat="1" x14ac:dyDescent="0.3">
      <c r="A44" s="4" t="s">
        <v>74</v>
      </c>
      <c r="B44" s="2" t="s">
        <v>75</v>
      </c>
      <c r="C44" s="11">
        <v>35606429.29881198</v>
      </c>
      <c r="D44" s="11">
        <v>29588632.204028919</v>
      </c>
      <c r="E44" s="11">
        <v>30759077.08806818</v>
      </c>
      <c r="K44" s="11">
        <f t="shared" si="25"/>
        <v>6017797.0947830603</v>
      </c>
      <c r="L44" s="11">
        <f t="shared" si="26"/>
        <v>-1170444.8840392604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17800626.761363689</v>
      </c>
      <c r="D46" s="3">
        <v>13554008.67962536</v>
      </c>
      <c r="G46" s="12">
        <f>C$63/C46</f>
        <v>9.8313475178930052E-3</v>
      </c>
      <c r="H46" s="12">
        <f t="shared" ref="H46:H48" si="27">D$63/D46</f>
        <v>5.5110627277183653E-2</v>
      </c>
      <c r="K46" s="3">
        <f t="shared" si="25"/>
        <v>4246618.0817383286</v>
      </c>
    </row>
    <row r="47" spans="1:12" s="3" customFormat="1" x14ac:dyDescent="0.3">
      <c r="A47" s="6" t="s">
        <v>78</v>
      </c>
      <c r="B47" s="2" t="s">
        <v>79</v>
      </c>
      <c r="C47" s="3">
        <v>16911583.170454599</v>
      </c>
      <c r="D47" s="3">
        <v>13953757.61610122</v>
      </c>
      <c r="G47" s="12">
        <f t="shared" ref="G47:G48" si="28">C$63/C47</f>
        <v>1.0348182424044953E-2</v>
      </c>
      <c r="H47" s="12">
        <f t="shared" si="27"/>
        <v>5.3531811359014719E-2</v>
      </c>
      <c r="K47" s="3">
        <f t="shared" si="25"/>
        <v>2957825.5543533787</v>
      </c>
    </row>
    <row r="48" spans="1:12" s="11" customFormat="1" x14ac:dyDescent="0.3">
      <c r="A48" s="4" t="s">
        <v>80</v>
      </c>
      <c r="B48" s="2" t="s">
        <v>81</v>
      </c>
      <c r="C48" s="11">
        <v>889043.59090909222</v>
      </c>
      <c r="D48" s="11">
        <v>-399748.93647586432</v>
      </c>
      <c r="G48" s="14">
        <f t="shared" si="28"/>
        <v>0.19684540726323901</v>
      </c>
      <c r="H48" s="14">
        <f t="shared" si="27"/>
        <v>-1.8685976429099149</v>
      </c>
      <c r="K48" s="11">
        <f t="shared" si="25"/>
        <v>1288792.5273849566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245406.897727273</v>
      </c>
      <c r="D50" s="3">
        <v>279462.34080205619</v>
      </c>
      <c r="G50" s="12">
        <f t="shared" ref="G50:G52" si="29">C$63/C50</f>
        <v>0.71311829189805143</v>
      </c>
      <c r="H50" s="12">
        <f t="shared" ref="H50:H52" si="30">D$63/D50</f>
        <v>2.6728822148656728</v>
      </c>
      <c r="K50" s="3">
        <f t="shared" si="25"/>
        <v>-34055.443074783194</v>
      </c>
    </row>
    <row r="51" spans="1:11" s="3" customFormat="1" x14ac:dyDescent="0.3">
      <c r="A51" s="10" t="s">
        <v>84</v>
      </c>
      <c r="B51" s="2" t="s">
        <v>85</v>
      </c>
      <c r="C51" s="3">
        <v>468258.21590909152</v>
      </c>
      <c r="D51" s="3">
        <v>430128.9109050752</v>
      </c>
      <c r="G51" s="12">
        <f t="shared" si="29"/>
        <v>0.37373428117542806</v>
      </c>
      <c r="H51" s="12">
        <f t="shared" si="30"/>
        <v>1.736618724100119</v>
      </c>
      <c r="K51" s="3">
        <f t="shared" si="25"/>
        <v>38129.305004016322</v>
      </c>
    </row>
    <row r="52" spans="1:11" s="11" customFormat="1" x14ac:dyDescent="0.3">
      <c r="A52" s="9" t="s">
        <v>105</v>
      </c>
      <c r="B52" s="2" t="s">
        <v>86</v>
      </c>
      <c r="C52" s="11">
        <v>175378.47727272761</v>
      </c>
      <c r="D52" s="11">
        <v>-1109340.1881829959</v>
      </c>
      <c r="G52" s="14">
        <f t="shared" si="29"/>
        <v>0.99786559017231746</v>
      </c>
      <c r="H52" s="14">
        <f t="shared" si="30"/>
        <v>-0.67334612809621375</v>
      </c>
      <c r="K52" s="11">
        <f t="shared" si="25"/>
        <v>1284718.6654557234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33269.886363636419</v>
      </c>
      <c r="D54" s="3">
        <v>5362.1719265832107</v>
      </c>
      <c r="G54" s="12">
        <f t="shared" ref="G54:G59" si="31">C$63/C54</f>
        <v>5.2601366236871225</v>
      </c>
      <c r="H54" s="12">
        <f t="shared" ref="H54:H59" si="32">D$63/D54</f>
        <v>139.30361254390374</v>
      </c>
      <c r="K54" s="3">
        <f t="shared" si="25"/>
        <v>27907.714437053208</v>
      </c>
    </row>
    <row r="55" spans="1:11" s="3" customFormat="1" x14ac:dyDescent="0.3">
      <c r="A55" s="6" t="s">
        <v>89</v>
      </c>
      <c r="B55" s="2" t="s">
        <v>90</v>
      </c>
      <c r="C55" s="3">
        <v>292800.87500000052</v>
      </c>
      <c r="D55" s="3">
        <v>182873.04379044729</v>
      </c>
      <c r="G55" s="12">
        <f t="shared" si="31"/>
        <v>0.59768997523409861</v>
      </c>
      <c r="H55" s="12">
        <f t="shared" si="32"/>
        <v>4.0846365597244176</v>
      </c>
      <c r="K55" s="3">
        <f t="shared" si="25"/>
        <v>109927.83120955323</v>
      </c>
    </row>
    <row r="56" spans="1:11" s="3" customFormat="1" x14ac:dyDescent="0.3">
      <c r="A56" s="6" t="s">
        <v>91</v>
      </c>
      <c r="B56" s="2" t="s">
        <v>92</v>
      </c>
      <c r="C56" s="3">
        <v>1011456.727272729</v>
      </c>
      <c r="D56" s="3">
        <v>887846.32739101909</v>
      </c>
      <c r="G56" s="12">
        <f t="shared" si="31"/>
        <v>0.17302188319924497</v>
      </c>
      <c r="H56" s="12">
        <f t="shared" si="32"/>
        <v>0.84132793864176236</v>
      </c>
      <c r="K56" s="3">
        <f t="shared" si="25"/>
        <v>123610.39988170995</v>
      </c>
    </row>
    <row r="57" spans="1:11" s="3" customFormat="1" x14ac:dyDescent="0.3">
      <c r="A57" s="6" t="s">
        <v>93</v>
      </c>
      <c r="B57" s="2" t="s">
        <v>94</v>
      </c>
      <c r="C57" s="3">
        <v>5420222.2500000093</v>
      </c>
      <c r="D57" s="3">
        <v>5589683.9613559134</v>
      </c>
      <c r="G57" s="12">
        <f t="shared" si="31"/>
        <v>3.2287264185019794E-2</v>
      </c>
      <c r="H57" s="12">
        <f t="shared" si="32"/>
        <v>0.13363365900803983</v>
      </c>
      <c r="K57" s="3">
        <f t="shared" si="25"/>
        <v>-169461.71135590412</v>
      </c>
    </row>
    <row r="58" spans="1:11" s="3" customFormat="1" x14ac:dyDescent="0.3">
      <c r="A58" s="6" t="s">
        <v>95</v>
      </c>
      <c r="B58" s="2" t="s">
        <v>96</v>
      </c>
      <c r="C58" s="3">
        <v>4506139.7272727359</v>
      </c>
      <c r="D58" s="3">
        <v>2779728.7524080202</v>
      </c>
      <c r="G58" s="12">
        <f t="shared" si="31"/>
        <v>3.8836822273416491E-2</v>
      </c>
      <c r="H58" s="12">
        <f t="shared" si="32"/>
        <v>0.26872043533292994</v>
      </c>
      <c r="K58" s="3">
        <f t="shared" si="25"/>
        <v>1726410.9748647157</v>
      </c>
    </row>
    <row r="59" spans="1:11" s="11" customFormat="1" x14ac:dyDescent="0.3">
      <c r="A59" s="4" t="s">
        <v>97</v>
      </c>
      <c r="B59" s="2" t="s">
        <v>98</v>
      </c>
      <c r="C59" s="11">
        <v>404075.03409090888</v>
      </c>
      <c r="D59" s="11">
        <v>1001003.9090909089</v>
      </c>
      <c r="G59" s="14">
        <f t="shared" si="31"/>
        <v>0.43309814505367394</v>
      </c>
      <c r="H59" s="14">
        <f t="shared" si="32"/>
        <v>0.74622078262704095</v>
      </c>
      <c r="K59" s="11">
        <f t="shared" si="25"/>
        <v>-596928.875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-212591.02272727259</v>
      </c>
      <c r="D61" s="3">
        <v>-253947.17045454541</v>
      </c>
      <c r="G61" s="12">
        <f t="shared" ref="G61:G63" si="33">C$63/C61</f>
        <v>-0.82319632072037641</v>
      </c>
      <c r="H61" s="12">
        <f t="shared" ref="H61:H63" si="34">D$63/D61</f>
        <v>-2.9414382492135203</v>
      </c>
      <c r="K61" s="3">
        <f t="shared" si="25"/>
        <v>41356.147727272823</v>
      </c>
    </row>
    <row r="62" spans="1:11" s="3" customFormat="1" x14ac:dyDescent="0.3">
      <c r="A62" s="6" t="s">
        <v>101</v>
      </c>
      <c r="B62" s="2" t="s">
        <v>102</v>
      </c>
      <c r="C62" s="3">
        <v>-16479.86363636364</v>
      </c>
      <c r="D62" s="3">
        <v>-86.818181818181813</v>
      </c>
      <c r="G62" s="12">
        <f t="shared" si="33"/>
        <v>-10.619271590398196</v>
      </c>
      <c r="H62" s="12">
        <f t="shared" si="34"/>
        <v>-8603.8420157068067</v>
      </c>
      <c r="K62" s="3">
        <f t="shared" si="25"/>
        <v>-16393.04545454546</v>
      </c>
    </row>
    <row r="63" spans="1:11" s="11" customFormat="1" x14ac:dyDescent="0.3">
      <c r="A63" s="4" t="s">
        <v>103</v>
      </c>
      <c r="B63" s="2" t="s">
        <v>104</v>
      </c>
      <c r="C63" s="11">
        <v>175004.14772727271</v>
      </c>
      <c r="D63" s="11">
        <v>746969.92045454541</v>
      </c>
      <c r="G63" s="14">
        <f t="shared" si="33"/>
        <v>1</v>
      </c>
      <c r="H63" s="14">
        <f t="shared" si="34"/>
        <v>1</v>
      </c>
      <c r="K63" s="11">
        <f t="shared" si="25"/>
        <v>-571965.77272727271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2.4330802261829376E-8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-2.3283064365386963E-9</v>
      </c>
      <c r="D73" s="15">
        <f t="shared" ref="D73:E73" si="42">D46-D47-D48</f>
        <v>4.3655745685100555E-9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4" width="12.6640625" bestFit="1" customWidth="1"/>
    <col min="5" max="5" width="13.77734375" bestFit="1" customWidth="1"/>
    <col min="7" max="7" width="9.5546875" bestFit="1" customWidth="1"/>
    <col min="11" max="12" width="10.21875" bestFit="1" customWidth="1"/>
  </cols>
  <sheetData>
    <row r="1" spans="1:12" x14ac:dyDescent="0.3">
      <c r="A1" s="16" t="s">
        <v>118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743.62465291418061</v>
      </c>
      <c r="D3" s="3">
        <v>1634.6674654889689</v>
      </c>
      <c r="E3" s="3">
        <v>1180.659811701152</v>
      </c>
      <c r="G3" s="12">
        <f>C3/C$43</f>
        <v>7.815102392469914E-5</v>
      </c>
      <c r="H3" s="12">
        <f t="shared" ref="H3:H12" si="0">D3/D$43</f>
        <v>1.9524889020760134E-4</v>
      </c>
      <c r="I3" s="12">
        <f t="shared" ref="I3:I12" si="1">E3/E$43</f>
        <v>9.4323777802132012E-5</v>
      </c>
      <c r="K3" s="3">
        <f>C3-D3</f>
        <v>-891.04281257478829</v>
      </c>
      <c r="L3" s="3">
        <f>D3-E3</f>
        <v>454.00765378781693</v>
      </c>
    </row>
    <row r="4" spans="1:12" s="3" customFormat="1" x14ac:dyDescent="0.3">
      <c r="A4" s="6" t="s">
        <v>7</v>
      </c>
      <c r="B4" s="2" t="s">
        <v>8</v>
      </c>
      <c r="C4" s="3">
        <v>4.1191195530614372E-2</v>
      </c>
      <c r="D4" s="3">
        <v>4.4189585658818628E-2</v>
      </c>
      <c r="E4" s="3">
        <v>4.3868334157349788E-2</v>
      </c>
      <c r="G4" s="12">
        <f t="shared" ref="G4:G12" si="2">C4/C$43</f>
        <v>4.3289771187447634E-9</v>
      </c>
      <c r="H4" s="12">
        <f t="shared" si="0"/>
        <v>5.2781178684786744E-9</v>
      </c>
      <c r="I4" s="12">
        <f t="shared" si="1"/>
        <v>3.5046733721253351E-9</v>
      </c>
      <c r="K4" s="3">
        <f t="shared" ref="K4:K12" si="3">C4-D4</f>
        <v>-2.9983901282042563E-3</v>
      </c>
      <c r="L4" s="3">
        <f t="shared" ref="L4:L12" si="4">D4-E4</f>
        <v>3.2125150146884024E-4</v>
      </c>
    </row>
    <row r="5" spans="1:12" s="3" customFormat="1" x14ac:dyDescent="0.3">
      <c r="A5" s="6" t="s">
        <v>9</v>
      </c>
      <c r="B5" s="2" t="s">
        <v>10</v>
      </c>
      <c r="C5" s="3">
        <v>4.1191195530614372E-2</v>
      </c>
      <c r="D5" s="3">
        <v>4.4189585658818628E-2</v>
      </c>
      <c r="E5" s="3">
        <v>4.3868334157349788E-2</v>
      </c>
      <c r="G5" s="12">
        <f t="shared" si="2"/>
        <v>4.3289771187447634E-9</v>
      </c>
      <c r="H5" s="12">
        <f t="shared" si="0"/>
        <v>5.2781178684786744E-9</v>
      </c>
      <c r="I5" s="12">
        <f t="shared" si="1"/>
        <v>3.5046733721253351E-9</v>
      </c>
      <c r="K5" s="3">
        <f t="shared" si="3"/>
        <v>-2.9983901282042563E-3</v>
      </c>
      <c r="L5" s="3">
        <f t="shared" si="4"/>
        <v>3.2125150146884024E-4</v>
      </c>
    </row>
    <row r="6" spans="1:12" s="3" customFormat="1" x14ac:dyDescent="0.3">
      <c r="A6" s="6" t="s">
        <v>11</v>
      </c>
      <c r="B6" s="2" t="s">
        <v>12</v>
      </c>
      <c r="C6" s="3">
        <v>4.1191195530614372E-2</v>
      </c>
      <c r="D6" s="3">
        <v>4.4189585658818628E-2</v>
      </c>
      <c r="E6" s="3">
        <v>4.3868334157349788E-2</v>
      </c>
      <c r="G6" s="12">
        <f t="shared" si="2"/>
        <v>4.3289771187447634E-9</v>
      </c>
      <c r="H6" s="12">
        <f t="shared" si="0"/>
        <v>5.2781178684786744E-9</v>
      </c>
      <c r="I6" s="12">
        <f t="shared" si="1"/>
        <v>3.5046733721253351E-9</v>
      </c>
      <c r="K6" s="3">
        <f t="shared" si="3"/>
        <v>-2.9983901282042563E-3</v>
      </c>
      <c r="L6" s="3">
        <f t="shared" si="4"/>
        <v>3.2125150146884024E-4</v>
      </c>
    </row>
    <row r="7" spans="1:12" s="3" customFormat="1" x14ac:dyDescent="0.3">
      <c r="A7" s="6" t="s">
        <v>13</v>
      </c>
      <c r="B7" s="2" t="s">
        <v>14</v>
      </c>
      <c r="C7" s="3">
        <v>1226460.913072794</v>
      </c>
      <c r="D7" s="3">
        <v>1348245.237982413</v>
      </c>
      <c r="E7" s="3">
        <v>1232961.4006838161</v>
      </c>
      <c r="G7" s="12">
        <f t="shared" si="2"/>
        <v>0.12889456499947685</v>
      </c>
      <c r="H7" s="12">
        <f t="shared" si="0"/>
        <v>0.16103788201657698</v>
      </c>
      <c r="I7" s="12">
        <f t="shared" si="1"/>
        <v>9.850219008398238E-2</v>
      </c>
      <c r="K7" s="3">
        <f t="shared" si="3"/>
        <v>-121784.32490961906</v>
      </c>
      <c r="L7" s="3">
        <f t="shared" si="4"/>
        <v>115283.83729859698</v>
      </c>
    </row>
    <row r="8" spans="1:12" s="3" customFormat="1" x14ac:dyDescent="0.3">
      <c r="A8" s="6" t="s">
        <v>15</v>
      </c>
      <c r="B8" s="2" t="s">
        <v>16</v>
      </c>
      <c r="C8" s="3">
        <v>754.42263059970605</v>
      </c>
      <c r="D8" s="3">
        <v>1590.541007809662</v>
      </c>
      <c r="E8" s="3">
        <v>1303.2718056709441</v>
      </c>
      <c r="G8" s="12">
        <f t="shared" si="2"/>
        <v>7.9285834355112951E-5</v>
      </c>
      <c r="H8" s="12">
        <f t="shared" si="0"/>
        <v>1.8997831250750611E-4</v>
      </c>
      <c r="I8" s="12">
        <f t="shared" si="1"/>
        <v>1.0411933987722227E-4</v>
      </c>
      <c r="K8" s="3">
        <f t="shared" si="3"/>
        <v>-836.11837720995595</v>
      </c>
      <c r="L8" s="3">
        <f t="shared" si="4"/>
        <v>287.2692021387179</v>
      </c>
    </row>
    <row r="9" spans="1:12" s="3" customFormat="1" x14ac:dyDescent="0.3">
      <c r="A9" s="6" t="s">
        <v>17</v>
      </c>
      <c r="B9" s="2" t="s">
        <v>18</v>
      </c>
      <c r="C9" s="3">
        <v>2532454.5573399011</v>
      </c>
      <c r="D9" s="3">
        <v>2955462.987192113</v>
      </c>
      <c r="E9" s="3">
        <v>4454110.3024364728</v>
      </c>
      <c r="G9" s="12">
        <f t="shared" si="2"/>
        <v>0.26614760003354088</v>
      </c>
      <c r="H9" s="12">
        <f t="shared" si="0"/>
        <v>0.35300810744789146</v>
      </c>
      <c r="I9" s="12">
        <f t="shared" si="1"/>
        <v>0.35584213700630946</v>
      </c>
      <c r="K9" s="3">
        <f t="shared" si="3"/>
        <v>-423008.42985221185</v>
      </c>
      <c r="L9" s="3">
        <f t="shared" si="4"/>
        <v>-1498647.3152443599</v>
      </c>
    </row>
    <row r="10" spans="1:12" s="3" customFormat="1" x14ac:dyDescent="0.3">
      <c r="A10" s="6" t="s">
        <v>19</v>
      </c>
      <c r="B10" s="2" t="s">
        <v>20</v>
      </c>
      <c r="C10" s="3">
        <v>489147.06515158399</v>
      </c>
      <c r="D10" s="3">
        <v>153339.52460622761</v>
      </c>
      <c r="E10" s="3">
        <v>122166.3836093588</v>
      </c>
      <c r="G10" s="12">
        <f t="shared" si="2"/>
        <v>5.1406773352052258E-2</v>
      </c>
      <c r="H10" s="12">
        <f t="shared" si="0"/>
        <v>1.8315267561388411E-2</v>
      </c>
      <c r="I10" s="12">
        <f t="shared" si="1"/>
        <v>9.7599619367546714E-3</v>
      </c>
      <c r="K10" s="3">
        <f t="shared" si="3"/>
        <v>335807.54054535634</v>
      </c>
      <c r="L10" s="3">
        <f t="shared" si="4"/>
        <v>31173.140996868809</v>
      </c>
    </row>
    <row r="11" spans="1:12" s="3" customFormat="1" x14ac:dyDescent="0.3">
      <c r="A11" s="6" t="s">
        <v>21</v>
      </c>
      <c r="B11" s="2" t="s">
        <v>22</v>
      </c>
      <c r="C11" s="3">
        <v>69892.604669898952</v>
      </c>
      <c r="D11" s="3">
        <v>21780.5522687255</v>
      </c>
      <c r="E11" s="3">
        <v>28854.61613366759</v>
      </c>
      <c r="G11" s="12">
        <f t="shared" si="2"/>
        <v>7.3453436465710942E-3</v>
      </c>
      <c r="H11" s="12">
        <f t="shared" si="0"/>
        <v>2.6015252327207983E-3</v>
      </c>
      <c r="I11" s="12">
        <f t="shared" si="1"/>
        <v>2.3052164338822983E-3</v>
      </c>
      <c r="K11" s="3">
        <f t="shared" si="3"/>
        <v>48112.052401173452</v>
      </c>
      <c r="L11" s="3">
        <f t="shared" si="4"/>
        <v>-7074.0638649420907</v>
      </c>
    </row>
    <row r="12" spans="1:12" s="11" customFormat="1" x14ac:dyDescent="0.3">
      <c r="A12" s="4" t="s">
        <v>23</v>
      </c>
      <c r="B12" s="2" t="s">
        <v>24</v>
      </c>
      <c r="C12" s="11">
        <v>4319453.3110912787</v>
      </c>
      <c r="D12" s="11">
        <v>4482053.6430915352</v>
      </c>
      <c r="E12" s="11">
        <v>5840576.7660856899</v>
      </c>
      <c r="G12" s="13">
        <f t="shared" si="2"/>
        <v>0.45395173187685228</v>
      </c>
      <c r="H12" s="13">
        <f t="shared" si="0"/>
        <v>0.5353480252956464</v>
      </c>
      <c r="I12" s="13">
        <f t="shared" si="1"/>
        <v>0.46660795909262831</v>
      </c>
      <c r="K12" s="11">
        <f t="shared" si="3"/>
        <v>-162600.33200025652</v>
      </c>
      <c r="L12" s="11">
        <f t="shared" si="4"/>
        <v>-1358523.1229941547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394697.59106351272</v>
      </c>
      <c r="D14" s="3">
        <v>400578.2514986943</v>
      </c>
      <c r="E14" s="3">
        <v>372873.46160938649</v>
      </c>
      <c r="G14" s="12">
        <f t="shared" ref="G14:G20" si="5">C14/C$43</f>
        <v>4.1480632414947038E-2</v>
      </c>
      <c r="H14" s="12">
        <f t="shared" ref="H14:H20" si="6">D14/D$43</f>
        <v>4.7846097568857056E-2</v>
      </c>
      <c r="I14" s="12">
        <f t="shared" ref="I14:I20" si="7">E14/E$43</f>
        <v>2.9789134171069757E-2</v>
      </c>
      <c r="K14" s="3">
        <f t="shared" ref="K14:K20" si="8">C14-D14</f>
        <v>-5880.6604351815768</v>
      </c>
      <c r="L14" s="3">
        <f t="shared" ref="L14:L20" si="9">D14-E14</f>
        <v>27704.789889307809</v>
      </c>
    </row>
    <row r="15" spans="1:12" s="3" customFormat="1" x14ac:dyDescent="0.3">
      <c r="A15" s="6" t="s">
        <v>27</v>
      </c>
      <c r="B15" s="2" t="s">
        <v>28</v>
      </c>
      <c r="C15" s="3">
        <v>23001.029300881739</v>
      </c>
      <c r="D15" s="3">
        <v>36276.281791442678</v>
      </c>
      <c r="E15" s="3">
        <v>62169.39417396042</v>
      </c>
      <c r="G15" s="12">
        <f t="shared" si="5"/>
        <v>2.4172867106294887E-3</v>
      </c>
      <c r="H15" s="12">
        <f t="shared" si="6"/>
        <v>4.3329324833162501E-3</v>
      </c>
      <c r="I15" s="12">
        <f t="shared" si="7"/>
        <v>4.9667584718654833E-3</v>
      </c>
      <c r="K15" s="3">
        <f t="shared" si="8"/>
        <v>-13275.252490560939</v>
      </c>
      <c r="L15" s="3">
        <f t="shared" si="9"/>
        <v>-25893.112382517742</v>
      </c>
    </row>
    <row r="16" spans="1:12" s="3" customFormat="1" x14ac:dyDescent="0.3">
      <c r="A16" s="6" t="s">
        <v>29</v>
      </c>
      <c r="B16" s="2" t="s">
        <v>30</v>
      </c>
      <c r="C16" s="3">
        <v>2245782.5257705539</v>
      </c>
      <c r="D16" s="3">
        <v>1825408.5811503029</v>
      </c>
      <c r="E16" s="3">
        <v>4923007.1337887617</v>
      </c>
      <c r="G16" s="12">
        <f t="shared" si="5"/>
        <v>0.23601988343630251</v>
      </c>
      <c r="H16" s="12">
        <f t="shared" si="6"/>
        <v>0.21803150008764516</v>
      </c>
      <c r="I16" s="12">
        <f t="shared" si="7"/>
        <v>0.39330264857303338</v>
      </c>
      <c r="K16" s="3">
        <f t="shared" si="8"/>
        <v>420373.94462025096</v>
      </c>
      <c r="L16" s="3">
        <f t="shared" si="9"/>
        <v>-3097598.552638459</v>
      </c>
    </row>
    <row r="17" spans="1:12" s="3" customFormat="1" x14ac:dyDescent="0.3">
      <c r="A17" s="6" t="s">
        <v>31</v>
      </c>
      <c r="B17" s="2" t="s">
        <v>32</v>
      </c>
      <c r="C17" s="3">
        <v>1898064.8379307981</v>
      </c>
      <c r="D17" s="3">
        <v>1073744.7191568119</v>
      </c>
      <c r="E17" s="3">
        <v>236412.3307850867</v>
      </c>
      <c r="G17" s="12">
        <f t="shared" si="5"/>
        <v>0.19947659074836907</v>
      </c>
      <c r="H17" s="12">
        <f t="shared" si="6"/>
        <v>0.12825083340049803</v>
      </c>
      <c r="I17" s="12">
        <f t="shared" si="7"/>
        <v>1.888715440100119E-2</v>
      </c>
      <c r="K17" s="3">
        <f t="shared" si="8"/>
        <v>824320.11877398612</v>
      </c>
      <c r="L17" s="3">
        <f t="shared" si="9"/>
        <v>837332.38837172522</v>
      </c>
    </row>
    <row r="18" spans="1:12" s="3" customFormat="1" x14ac:dyDescent="0.3">
      <c r="A18" s="6" t="s">
        <v>33</v>
      </c>
      <c r="B18" s="2" t="s">
        <v>34</v>
      </c>
      <c r="C18" s="3">
        <v>622362.52789081319</v>
      </c>
      <c r="D18" s="3">
        <v>540389.03123289382</v>
      </c>
      <c r="E18" s="3">
        <v>1068695.3853571899</v>
      </c>
      <c r="G18" s="12">
        <f t="shared" si="5"/>
        <v>6.540701497243713E-2</v>
      </c>
      <c r="H18" s="12">
        <f t="shared" si="6"/>
        <v>6.4545457015639948E-2</v>
      </c>
      <c r="I18" s="12">
        <f t="shared" si="7"/>
        <v>8.5378857709531936E-2</v>
      </c>
      <c r="K18" s="3">
        <f t="shared" si="8"/>
        <v>81973.496657919372</v>
      </c>
      <c r="L18" s="3">
        <f t="shared" si="9"/>
        <v>-528306.35412429611</v>
      </c>
    </row>
    <row r="19" spans="1:12" s="3" customFormat="1" x14ac:dyDescent="0.3">
      <c r="A19" s="6" t="s">
        <v>35</v>
      </c>
      <c r="B19" s="2" t="s">
        <v>36</v>
      </c>
      <c r="C19" s="3">
        <v>11864.15314263779</v>
      </c>
      <c r="D19" s="3">
        <v>13773.599221176841</v>
      </c>
      <c r="E19" s="3">
        <v>13361.84486659572</v>
      </c>
      <c r="G19" s="12">
        <f t="shared" si="5"/>
        <v>1.2468598404625313E-3</v>
      </c>
      <c r="H19" s="12">
        <f t="shared" si="6"/>
        <v>1.6451541483971672E-3</v>
      </c>
      <c r="I19" s="12">
        <f t="shared" si="7"/>
        <v>1.0674875808700344E-3</v>
      </c>
      <c r="K19" s="3">
        <f t="shared" si="8"/>
        <v>-1909.4460785390511</v>
      </c>
      <c r="L19" s="3">
        <f t="shared" si="9"/>
        <v>411.75435458112042</v>
      </c>
    </row>
    <row r="20" spans="1:12" s="11" customFormat="1" x14ac:dyDescent="0.3">
      <c r="A20" s="4" t="s">
        <v>37</v>
      </c>
      <c r="B20" s="2" t="s">
        <v>38</v>
      </c>
      <c r="C20" s="11">
        <v>5195772.6650991971</v>
      </c>
      <c r="D20" s="11">
        <v>3890170.464051323</v>
      </c>
      <c r="E20" s="11">
        <v>6676519.5505809803</v>
      </c>
      <c r="G20" s="13">
        <f t="shared" si="5"/>
        <v>0.54604826812314777</v>
      </c>
      <c r="H20" s="13">
        <f t="shared" si="6"/>
        <v>0.46465197470435371</v>
      </c>
      <c r="I20" s="13">
        <f t="shared" si="7"/>
        <v>0.53339204090737169</v>
      </c>
      <c r="K20" s="11">
        <f t="shared" si="8"/>
        <v>1305602.2010478741</v>
      </c>
      <c r="L20" s="11">
        <f t="shared" si="9"/>
        <v>-2786349.0865296572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140222.44364174051</v>
      </c>
      <c r="D22" s="3">
        <v>154616.42469914519</v>
      </c>
      <c r="E22" s="3">
        <v>155922.0222036523</v>
      </c>
      <c r="G22" s="12">
        <f t="shared" ref="G22:G28" si="10">C22/C$43</f>
        <v>1.4736638309233312E-2</v>
      </c>
      <c r="H22" s="12">
        <f t="shared" ref="H22:H28" si="11">D22/D$43</f>
        <v>1.8467783795614413E-2</v>
      </c>
      <c r="I22" s="12">
        <f t="shared" ref="I22:I28" si="12">E22/E$43</f>
        <v>1.2456724647555853E-2</v>
      </c>
      <c r="K22" s="3">
        <f t="shared" ref="K22:K28" si="13">C22-D22</f>
        <v>-14393.981057404686</v>
      </c>
      <c r="L22" s="3">
        <f t="shared" ref="L22:L28" si="14">D22-E22</f>
        <v>-1305.59750450711</v>
      </c>
    </row>
    <row r="23" spans="1:12" s="3" customFormat="1" x14ac:dyDescent="0.3">
      <c r="A23" s="6" t="s">
        <v>41</v>
      </c>
      <c r="B23" s="2" t="s">
        <v>42</v>
      </c>
      <c r="C23" s="3">
        <v>3.8897814292950063E-2</v>
      </c>
      <c r="D23" s="3">
        <v>4.7252216874299577E-2</v>
      </c>
      <c r="E23" s="3">
        <v>4.9325783592103087E-2</v>
      </c>
      <c r="G23" s="12">
        <f t="shared" si="10"/>
        <v>4.0879548620581712E-9</v>
      </c>
      <c r="H23" s="12">
        <f t="shared" si="11"/>
        <v>5.6439264249968915E-9</v>
      </c>
      <c r="I23" s="12">
        <f t="shared" si="12"/>
        <v>3.9406730078784482E-9</v>
      </c>
      <c r="K23" s="3">
        <f t="shared" si="13"/>
        <v>-8.354402581349514E-3</v>
      </c>
      <c r="L23" s="3">
        <f t="shared" si="14"/>
        <v>-2.07356671780351E-3</v>
      </c>
    </row>
    <row r="24" spans="1:12" s="3" customFormat="1" x14ac:dyDescent="0.3">
      <c r="A24" s="6" t="s">
        <v>43</v>
      </c>
      <c r="B24" s="2" t="s">
        <v>44</v>
      </c>
      <c r="C24" s="3">
        <v>3899.883747349942</v>
      </c>
      <c r="D24" s="3">
        <v>4911.5101772985317</v>
      </c>
      <c r="E24" s="3">
        <v>5385.642728044284</v>
      </c>
      <c r="G24" s="12">
        <f t="shared" si="10"/>
        <v>4.0985718648284828E-4</v>
      </c>
      <c r="H24" s="12">
        <f t="shared" si="11"/>
        <v>5.8664341929263715E-4</v>
      </c>
      <c r="I24" s="12">
        <f t="shared" si="12"/>
        <v>4.3026294531849481E-4</v>
      </c>
      <c r="K24" s="3">
        <f t="shared" si="13"/>
        <v>-1011.6264299485897</v>
      </c>
      <c r="L24" s="3">
        <f t="shared" si="14"/>
        <v>-474.13255074575227</v>
      </c>
    </row>
    <row r="25" spans="1:12" s="3" customFormat="1" x14ac:dyDescent="0.3">
      <c r="A25" s="6" t="s">
        <v>45</v>
      </c>
      <c r="B25" s="2" t="s">
        <v>46</v>
      </c>
      <c r="C25" s="3">
        <v>391108.26133125718</v>
      </c>
      <c r="D25" s="3">
        <v>385623.09180559311</v>
      </c>
      <c r="E25" s="3">
        <v>59707.686614821891</v>
      </c>
      <c r="G25" s="12">
        <f t="shared" si="10"/>
        <v>4.1103412815408684E-2</v>
      </c>
      <c r="H25" s="12">
        <f t="shared" si="11"/>
        <v>4.6059814795998404E-2</v>
      </c>
      <c r="I25" s="12">
        <f t="shared" si="12"/>
        <v>4.7700908504890518E-3</v>
      </c>
      <c r="K25" s="3">
        <f t="shared" si="13"/>
        <v>5485.1695256640669</v>
      </c>
      <c r="L25" s="3">
        <f t="shared" si="14"/>
        <v>325915.40519077121</v>
      </c>
    </row>
    <row r="26" spans="1:12" s="3" customFormat="1" x14ac:dyDescent="0.3">
      <c r="A26" s="6" t="s">
        <v>47</v>
      </c>
      <c r="B26" s="2" t="s">
        <v>48</v>
      </c>
      <c r="C26" s="3">
        <v>5747.7910973038934</v>
      </c>
      <c r="D26" s="3">
        <v>6708.4759833390954</v>
      </c>
      <c r="E26" s="3">
        <v>6717.0325345281426</v>
      </c>
      <c r="G26" s="12">
        <f t="shared" si="10"/>
        <v>6.0406249012754233E-4</v>
      </c>
      <c r="H26" s="12">
        <f t="shared" si="11"/>
        <v>8.0127764110084958E-4</v>
      </c>
      <c r="I26" s="12">
        <f t="shared" si="12"/>
        <v>5.3662865289167186E-4</v>
      </c>
      <c r="K26" s="3">
        <f t="shared" si="13"/>
        <v>-960.684886035202</v>
      </c>
      <c r="L26" s="3">
        <f t="shared" si="14"/>
        <v>-8.5565511890472408</v>
      </c>
    </row>
    <row r="27" spans="1:12" s="3" customFormat="1" x14ac:dyDescent="0.3">
      <c r="A27" s="6" t="s">
        <v>49</v>
      </c>
      <c r="B27" s="2" t="s">
        <v>50</v>
      </c>
      <c r="C27" s="3">
        <v>2424482.7940893718</v>
      </c>
      <c r="D27" s="3">
        <v>4422688.7748643821</v>
      </c>
      <c r="E27" s="3">
        <v>6077510.7564358199</v>
      </c>
      <c r="G27" s="12">
        <f t="shared" si="10"/>
        <v>0.25480033791693929</v>
      </c>
      <c r="H27" s="12">
        <f t="shared" si="11"/>
        <v>0.52825733261142827</v>
      </c>
      <c r="I27" s="12">
        <f t="shared" si="12"/>
        <v>0.48553678925866683</v>
      </c>
      <c r="K27" s="3">
        <f t="shared" si="13"/>
        <v>-1998205.9807750103</v>
      </c>
      <c r="L27" s="3">
        <f t="shared" si="14"/>
        <v>-1654821.9815714378</v>
      </c>
    </row>
    <row r="28" spans="1:12" s="11" customFormat="1" x14ac:dyDescent="0.3">
      <c r="A28" s="4" t="s">
        <v>51</v>
      </c>
      <c r="B28" s="2" t="s">
        <v>52</v>
      </c>
      <c r="C28" s="11">
        <v>2965461.2128048381</v>
      </c>
      <c r="D28" s="11">
        <v>4974548.3247819748</v>
      </c>
      <c r="E28" s="11">
        <v>6305243.1898426507</v>
      </c>
      <c r="G28" s="13">
        <f t="shared" si="10"/>
        <v>0.31165431280614658</v>
      </c>
      <c r="H28" s="13">
        <f t="shared" si="11"/>
        <v>0.59417285790736096</v>
      </c>
      <c r="I28" s="13">
        <f t="shared" si="12"/>
        <v>0.50373050029559496</v>
      </c>
      <c r="K28" s="11">
        <f t="shared" si="13"/>
        <v>-2009087.1119771367</v>
      </c>
      <c r="L28" s="11">
        <f t="shared" si="14"/>
        <v>-1330694.8650606759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861673.67743446806</v>
      </c>
      <c r="D30" s="3">
        <v>567054.25550435926</v>
      </c>
      <c r="E30" s="3">
        <v>1486518.4459584339</v>
      </c>
      <c r="G30" s="12">
        <f t="shared" ref="G30:G34" si="15">C30/C$43</f>
        <v>9.0557352982535103E-2</v>
      </c>
      <c r="H30" s="12">
        <f t="shared" ref="H30:H34" si="16">D30/D$43</f>
        <v>6.7730420046994505E-2</v>
      </c>
      <c r="I30" s="12">
        <f t="shared" ref="I30:I34" si="17">E30/E$43</f>
        <v>0.11875904829294283</v>
      </c>
      <c r="K30" s="3">
        <f t="shared" ref="K30:K34" si="18">C30-D30</f>
        <v>294619.4219301088</v>
      </c>
      <c r="L30" s="3">
        <f t="shared" ref="L30:L34" si="19">D30-E30</f>
        <v>-919464.19045407465</v>
      </c>
    </row>
    <row r="31" spans="1:12" s="3" customFormat="1" x14ac:dyDescent="0.3">
      <c r="A31" s="6" t="s">
        <v>55</v>
      </c>
      <c r="B31" s="2" t="s">
        <v>56</v>
      </c>
      <c r="C31" s="3">
        <v>418958.66371922591</v>
      </c>
      <c r="D31" s="3">
        <v>237612.81147128611</v>
      </c>
      <c r="E31" s="3">
        <v>347945.17418154248</v>
      </c>
      <c r="G31" s="12">
        <f t="shared" si="15"/>
        <v>4.4030343027855294E-2</v>
      </c>
      <c r="H31" s="12">
        <f t="shared" si="16"/>
        <v>2.8381085889538488E-2</v>
      </c>
      <c r="I31" s="12">
        <f t="shared" si="17"/>
        <v>2.7797595015566761E-2</v>
      </c>
      <c r="K31" s="3">
        <f t="shared" si="18"/>
        <v>181345.85224793979</v>
      </c>
      <c r="L31" s="3">
        <f t="shared" si="19"/>
        <v>-110332.36271025636</v>
      </c>
    </row>
    <row r="32" spans="1:12" s="3" customFormat="1" x14ac:dyDescent="0.3">
      <c r="A32" s="6" t="s">
        <v>57</v>
      </c>
      <c r="B32" s="2" t="s">
        <v>58</v>
      </c>
      <c r="C32" s="3">
        <v>4.5557818345660257E-2</v>
      </c>
      <c r="D32" s="3">
        <v>4.1054662228069583E-2</v>
      </c>
      <c r="E32" s="3">
        <v>4.3871448971475997E-2</v>
      </c>
      <c r="G32" s="12">
        <f t="shared" si="15"/>
        <v>4.7878861163841563E-9</v>
      </c>
      <c r="H32" s="12">
        <f t="shared" si="16"/>
        <v>4.9036745436667579E-9</v>
      </c>
      <c r="I32" s="12">
        <f t="shared" si="17"/>
        <v>3.5049222169090939E-9</v>
      </c>
      <c r="K32" s="3">
        <f t="shared" si="18"/>
        <v>4.5031561175906745E-3</v>
      </c>
      <c r="L32" s="3">
        <f t="shared" si="19"/>
        <v>-2.8167867434064145E-3</v>
      </c>
    </row>
    <row r="33" spans="1:12" s="3" customFormat="1" x14ac:dyDescent="0.3">
      <c r="A33" s="6" t="s">
        <v>59</v>
      </c>
      <c r="B33" s="2" t="s">
        <v>60</v>
      </c>
      <c r="C33" s="3">
        <v>988435.49975188903</v>
      </c>
      <c r="D33" s="3">
        <v>700605.81658114144</v>
      </c>
      <c r="E33" s="3">
        <v>755148.5611362831</v>
      </c>
      <c r="G33" s="12">
        <f t="shared" si="15"/>
        <v>0.10387935107639135</v>
      </c>
      <c r="H33" s="12">
        <f t="shared" si="16"/>
        <v>8.368216230420919E-2</v>
      </c>
      <c r="I33" s="12">
        <f t="shared" si="17"/>
        <v>6.0329372086942668E-2</v>
      </c>
      <c r="K33" s="3">
        <f t="shared" si="18"/>
        <v>287829.68317074759</v>
      </c>
      <c r="L33" s="3">
        <f t="shared" si="19"/>
        <v>-54542.74455514166</v>
      </c>
    </row>
    <row r="34" spans="1:12" s="11" customFormat="1" x14ac:dyDescent="0.3">
      <c r="A34" s="4" t="s">
        <v>61</v>
      </c>
      <c r="B34" s="2" t="s">
        <v>62</v>
      </c>
      <c r="C34" s="11">
        <v>2269067.8864634009</v>
      </c>
      <c r="D34" s="11">
        <v>1505272.924611449</v>
      </c>
      <c r="E34" s="11">
        <v>2589612.2251477088</v>
      </c>
      <c r="G34" s="13">
        <f t="shared" si="15"/>
        <v>0.23846705187466782</v>
      </c>
      <c r="H34" s="13">
        <f t="shared" si="16"/>
        <v>0.17979367314441672</v>
      </c>
      <c r="I34" s="13">
        <f t="shared" si="17"/>
        <v>0.2068860189003745</v>
      </c>
      <c r="K34" s="11">
        <f t="shared" si="18"/>
        <v>763794.9618519519</v>
      </c>
      <c r="L34" s="11">
        <f t="shared" si="19"/>
        <v>-1084339.3005362598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103039.6003684</v>
      </c>
      <c r="D36" s="3">
        <v>74601.036030484727</v>
      </c>
      <c r="E36" s="3">
        <v>302736.61254831421</v>
      </c>
      <c r="G36" s="12">
        <f t="shared" ref="G36:G41" si="20">C36/C$43</f>
        <v>1.0828917844540044E-2</v>
      </c>
      <c r="H36" s="12">
        <f t="shared" ref="H36:H41" si="21">D36/D$43</f>
        <v>8.9105397891628361E-3</v>
      </c>
      <c r="I36" s="12">
        <f t="shared" ref="I36:I41" si="22">E36/E$43</f>
        <v>2.4185849887982138E-2</v>
      </c>
      <c r="K36" s="3">
        <f t="shared" ref="K36:K41" si="23">C36-D36</f>
        <v>28438.564337915275</v>
      </c>
      <c r="L36" s="3">
        <f t="shared" ref="L36:L41" si="24">D36-E36</f>
        <v>-228135.5765178295</v>
      </c>
    </row>
    <row r="37" spans="1:12" s="3" customFormat="1" x14ac:dyDescent="0.3">
      <c r="A37" s="6" t="s">
        <v>64</v>
      </c>
      <c r="B37" s="2" t="s">
        <v>65</v>
      </c>
      <c r="C37" s="3">
        <v>3864470.7665191991</v>
      </c>
      <c r="D37" s="3">
        <v>1650934.973514287</v>
      </c>
      <c r="E37" s="3">
        <v>1742306.2994343829</v>
      </c>
      <c r="G37" s="12">
        <f t="shared" si="20"/>
        <v>0.4061354692141933</v>
      </c>
      <c r="H37" s="12">
        <f t="shared" si="21"/>
        <v>0.19719192324364243</v>
      </c>
      <c r="I37" s="12">
        <f t="shared" si="22"/>
        <v>0.13919412740433101</v>
      </c>
      <c r="K37" s="3">
        <f t="shared" si="23"/>
        <v>2213535.7930049123</v>
      </c>
      <c r="L37" s="3">
        <f t="shared" si="24"/>
        <v>-91371.3259200959</v>
      </c>
    </row>
    <row r="38" spans="1:12" s="3" customFormat="1" x14ac:dyDescent="0.3">
      <c r="A38" s="6" t="s">
        <v>66</v>
      </c>
      <c r="B38" s="2" t="s">
        <v>67</v>
      </c>
      <c r="C38" s="3">
        <v>11541.67154873547</v>
      </c>
      <c r="D38" s="3">
        <v>8591.8638566674563</v>
      </c>
      <c r="E38" s="3">
        <v>9408.4967777721176</v>
      </c>
      <c r="G38" s="12">
        <f t="shared" si="20"/>
        <v>1.2129687279751084E-3</v>
      </c>
      <c r="H38" s="12">
        <f t="shared" si="21"/>
        <v>1.0262343371025163E-3</v>
      </c>
      <c r="I38" s="12">
        <f t="shared" si="22"/>
        <v>7.51651704177157E-4</v>
      </c>
      <c r="K38" s="3">
        <f t="shared" si="23"/>
        <v>2949.8076920680141</v>
      </c>
      <c r="L38" s="3">
        <f t="shared" si="24"/>
        <v>-816.63292110466136</v>
      </c>
    </row>
    <row r="39" spans="1:12" s="3" customFormat="1" x14ac:dyDescent="0.3">
      <c r="A39" s="6" t="s">
        <v>57</v>
      </c>
      <c r="B39" s="2" t="s">
        <v>68</v>
      </c>
      <c r="C39" s="3">
        <v>177182.80986062789</v>
      </c>
      <c r="D39" s="3">
        <v>50974.696921964547</v>
      </c>
      <c r="E39" s="3">
        <v>1469562.5727217069</v>
      </c>
      <c r="G39" s="12">
        <f t="shared" si="20"/>
        <v>1.8620977610409307E-2</v>
      </c>
      <c r="H39" s="12">
        <f t="shared" si="21"/>
        <v>6.0885490246820927E-3</v>
      </c>
      <c r="I39" s="12">
        <f t="shared" si="22"/>
        <v>0.11740443115109421</v>
      </c>
      <c r="K39" s="3">
        <f t="shared" si="23"/>
        <v>126208.11293866334</v>
      </c>
      <c r="L39" s="3">
        <f t="shared" si="24"/>
        <v>-1418587.8757997423</v>
      </c>
    </row>
    <row r="40" spans="1:12" s="3" customFormat="1" x14ac:dyDescent="0.3">
      <c r="A40" s="6" t="s">
        <v>59</v>
      </c>
      <c r="B40" s="2" t="s">
        <v>69</v>
      </c>
      <c r="C40" s="3">
        <v>124462.0286252763</v>
      </c>
      <c r="D40" s="3">
        <v>107300.28742603021</v>
      </c>
      <c r="E40" s="3">
        <v>98226.920194133505</v>
      </c>
      <c r="G40" s="12">
        <f t="shared" si="20"/>
        <v>1.308030192206807E-2</v>
      </c>
      <c r="H40" s="12">
        <f t="shared" si="21"/>
        <v>1.2816222553632524E-2</v>
      </c>
      <c r="I40" s="12">
        <f t="shared" si="22"/>
        <v>7.847420656445947E-3</v>
      </c>
      <c r="K40" s="3">
        <f t="shared" si="23"/>
        <v>17161.741199246098</v>
      </c>
      <c r="L40" s="3">
        <f t="shared" si="24"/>
        <v>9073.3672318967001</v>
      </c>
    </row>
    <row r="41" spans="1:12" s="11" customFormat="1" x14ac:dyDescent="0.3">
      <c r="A41" s="4" t="s">
        <v>70</v>
      </c>
      <c r="B41" s="2" t="s">
        <v>71</v>
      </c>
      <c r="C41" s="11">
        <v>4280696.8769222386</v>
      </c>
      <c r="D41" s="11">
        <v>1892402.857749434</v>
      </c>
      <c r="E41" s="11">
        <v>3622240.9016763088</v>
      </c>
      <c r="G41" s="13">
        <f t="shared" si="20"/>
        <v>0.44987863531918576</v>
      </c>
      <c r="H41" s="13">
        <f t="shared" si="21"/>
        <v>0.22603346894822238</v>
      </c>
      <c r="I41" s="13">
        <f t="shared" si="22"/>
        <v>0.28938348080403037</v>
      </c>
      <c r="K41" s="11">
        <f t="shared" si="23"/>
        <v>2388294.0191728044</v>
      </c>
      <c r="L41" s="11">
        <f t="shared" si="24"/>
        <v>-1729838.0439268749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9515225.9761904757</v>
      </c>
      <c r="D43" s="11">
        <v>8372224.1071428573</v>
      </c>
      <c r="E43" s="11">
        <v>12517096.31666667</v>
      </c>
      <c r="K43" s="11">
        <f t="shared" ref="K43:K63" si="25">C43-D43</f>
        <v>1143001.8690476185</v>
      </c>
      <c r="L43" s="11">
        <f t="shared" ref="L43:L44" si="26">D43-E43</f>
        <v>-4144872.2095238129</v>
      </c>
    </row>
    <row r="44" spans="1:12" s="11" customFormat="1" x14ac:dyDescent="0.3">
      <c r="A44" s="4" t="s">
        <v>74</v>
      </c>
      <c r="B44" s="2" t="s">
        <v>75</v>
      </c>
      <c r="C44" s="11">
        <v>9515225.9761904757</v>
      </c>
      <c r="D44" s="11">
        <v>8372224.1071428573</v>
      </c>
      <c r="E44" s="11">
        <v>12517096.31666667</v>
      </c>
      <c r="K44" s="11">
        <f t="shared" si="25"/>
        <v>1143001.8690476185</v>
      </c>
      <c r="L44" s="11">
        <f t="shared" si="26"/>
        <v>-4144872.2095238129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2363628.0476190811</v>
      </c>
      <c r="D46" s="3">
        <v>4307352.0476190597</v>
      </c>
      <c r="G46" s="12">
        <f>C$63/C46</f>
        <v>-0.40281128351734891</v>
      </c>
      <c r="H46" s="12">
        <f t="shared" ref="H46:H48" si="27">D$63/D46</f>
        <v>-2.4277538405459143E-2</v>
      </c>
      <c r="K46" s="3">
        <f t="shared" si="25"/>
        <v>-1943723.9999999786</v>
      </c>
    </row>
    <row r="47" spans="1:12" s="3" customFormat="1" x14ac:dyDescent="0.3">
      <c r="A47" s="6" t="s">
        <v>78</v>
      </c>
      <c r="B47" s="2" t="s">
        <v>79</v>
      </c>
      <c r="C47" s="3">
        <v>2378762.7619047952</v>
      </c>
      <c r="D47" s="3">
        <v>3924080.6190476301</v>
      </c>
      <c r="G47" s="12">
        <f t="shared" ref="G47:G48" si="28">C$63/C47</f>
        <v>-0.40024842446106579</v>
      </c>
      <c r="H47" s="12">
        <f t="shared" si="27"/>
        <v>-2.6648765638073023E-2</v>
      </c>
      <c r="K47" s="3">
        <f t="shared" si="25"/>
        <v>-1545317.8571428349</v>
      </c>
    </row>
    <row r="48" spans="1:12" s="11" customFormat="1" x14ac:dyDescent="0.3">
      <c r="A48" s="4" t="s">
        <v>80</v>
      </c>
      <c r="B48" s="2" t="s">
        <v>81</v>
      </c>
      <c r="C48" s="11">
        <v>-15134.714285714301</v>
      </c>
      <c r="D48" s="11">
        <v>383271.42857142969</v>
      </c>
      <c r="G48" s="14">
        <f t="shared" si="28"/>
        <v>62.908095233600392</v>
      </c>
      <c r="H48" s="14">
        <f t="shared" si="27"/>
        <v>-0.27284033446395001</v>
      </c>
      <c r="K48" s="11">
        <f t="shared" si="25"/>
        <v>-398406.142857144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13409.047619047629</v>
      </c>
      <c r="D50" s="3">
        <v>92914.142857143117</v>
      </c>
      <c r="G50" s="12">
        <f t="shared" ref="G50:G52" si="29">C$63/C50</f>
        <v>-71.004002272807924</v>
      </c>
      <c r="H50" s="12">
        <f t="shared" ref="H50:H52" si="30">D$63/D50</f>
        <v>-1.1254681100883175</v>
      </c>
      <c r="K50" s="3">
        <f t="shared" si="25"/>
        <v>-79505.095238095484</v>
      </c>
    </row>
    <row r="51" spans="1:11" s="3" customFormat="1" x14ac:dyDescent="0.3">
      <c r="A51" s="10" t="s">
        <v>84</v>
      </c>
      <c r="B51" s="2" t="s">
        <v>85</v>
      </c>
      <c r="C51" s="3">
        <v>144428.38095238089</v>
      </c>
      <c r="D51" s="3">
        <v>200000.19047619111</v>
      </c>
      <c r="G51" s="12">
        <f t="shared" si="29"/>
        <v>-6.5921672827791422</v>
      </c>
      <c r="H51" s="12">
        <f t="shared" si="30"/>
        <v>-0.52285902584854538</v>
      </c>
      <c r="K51" s="3">
        <f t="shared" si="25"/>
        <v>-55571.809523810225</v>
      </c>
    </row>
    <row r="52" spans="1:11" s="11" customFormat="1" x14ac:dyDescent="0.3">
      <c r="A52" s="8" t="s">
        <v>105</v>
      </c>
      <c r="B52" s="2" t="s">
        <v>86</v>
      </c>
      <c r="C52" s="11">
        <v>-172972.1428571429</v>
      </c>
      <c r="D52" s="11">
        <v>90357.095238095499</v>
      </c>
      <c r="G52" s="14">
        <f t="shared" si="29"/>
        <v>5.5043316911751532</v>
      </c>
      <c r="H52" s="14">
        <f t="shared" si="30"/>
        <v>-1.1573181329739803</v>
      </c>
      <c r="K52" s="11">
        <f t="shared" si="25"/>
        <v>-263329.2380952384</v>
      </c>
    </row>
    <row r="53" spans="1:11" s="3" customFormat="1" x14ac:dyDescent="0.3">
      <c r="A53" s="4"/>
      <c r="B53" s="2"/>
    </row>
    <row r="54" spans="1:11" s="3" customFormat="1" x14ac:dyDescent="0.3">
      <c r="A54" s="6" t="s">
        <v>87</v>
      </c>
      <c r="B54" s="2" t="s">
        <v>88</v>
      </c>
      <c r="C54" s="3">
        <v>0</v>
      </c>
      <c r="D54" s="3">
        <v>0</v>
      </c>
      <c r="G54" s="12" t="e">
        <f t="shared" ref="G54:G59" si="31">C$63/C54</f>
        <v>#DIV/0!</v>
      </c>
      <c r="H54" s="12" t="e">
        <f t="shared" ref="H54:H59" si="32">D$63/D54</f>
        <v>#DIV/0!</v>
      </c>
      <c r="K54" s="3">
        <f t="shared" si="25"/>
        <v>0</v>
      </c>
    </row>
    <row r="55" spans="1:11" s="3" customFormat="1" x14ac:dyDescent="0.3">
      <c r="A55" s="6" t="s">
        <v>89</v>
      </c>
      <c r="B55" s="2" t="s">
        <v>90</v>
      </c>
      <c r="C55" s="3">
        <v>74210.619047619053</v>
      </c>
      <c r="D55" s="3">
        <v>116173.85714285741</v>
      </c>
      <c r="G55" s="12">
        <f t="shared" si="31"/>
        <v>-12.829647021379945</v>
      </c>
      <c r="H55" s="12">
        <f t="shared" si="32"/>
        <v>-0.90013284687030892</v>
      </c>
      <c r="K55" s="3">
        <f t="shared" si="25"/>
        <v>-41963.238095238354</v>
      </c>
    </row>
    <row r="56" spans="1:11" s="3" customFormat="1" x14ac:dyDescent="0.3">
      <c r="A56" s="6" t="s">
        <v>91</v>
      </c>
      <c r="B56" s="2" t="s">
        <v>92</v>
      </c>
      <c r="C56" s="3">
        <v>82636.523809523816</v>
      </c>
      <c r="D56" s="3">
        <v>84358.333333333576</v>
      </c>
      <c r="G56" s="12">
        <f t="shared" si="31"/>
        <v>-11.521491995641266</v>
      </c>
      <c r="H56" s="12">
        <f t="shared" si="32"/>
        <v>-1.2396155854419184</v>
      </c>
      <c r="K56" s="3">
        <f t="shared" si="25"/>
        <v>-1721.8095238097594</v>
      </c>
    </row>
    <row r="57" spans="1:11" s="3" customFormat="1" x14ac:dyDescent="0.3">
      <c r="A57" s="6" t="s">
        <v>93</v>
      </c>
      <c r="B57" s="2" t="s">
        <v>94</v>
      </c>
      <c r="C57" s="3">
        <v>1174576.2380952381</v>
      </c>
      <c r="D57" s="3">
        <v>1190835.4285714331</v>
      </c>
      <c r="G57" s="12">
        <f t="shared" si="31"/>
        <v>-0.81058684548482141</v>
      </c>
      <c r="H57" s="12">
        <f t="shared" si="32"/>
        <v>-8.7813901277150316E-2</v>
      </c>
      <c r="K57" s="3">
        <f t="shared" si="25"/>
        <v>-16259.190476194955</v>
      </c>
    </row>
    <row r="58" spans="1:11" s="3" customFormat="1" x14ac:dyDescent="0.3">
      <c r="A58" s="6" t="s">
        <v>95</v>
      </c>
      <c r="B58" s="2" t="s">
        <v>96</v>
      </c>
      <c r="C58" s="3">
        <v>2003388.142857143</v>
      </c>
      <c r="D58" s="3">
        <v>1443816.1428571469</v>
      </c>
      <c r="G58" s="12">
        <f t="shared" si="31"/>
        <v>-0.47524292834298731</v>
      </c>
      <c r="H58" s="12">
        <f t="shared" si="32"/>
        <v>-7.2427438409830333E-2</v>
      </c>
      <c r="K58" s="3">
        <f t="shared" si="25"/>
        <v>559571.99999999604</v>
      </c>
    </row>
    <row r="59" spans="1:11" s="11" customFormat="1" x14ac:dyDescent="0.3">
      <c r="A59" s="4" t="s">
        <v>97</v>
      </c>
      <c r="B59" s="2" t="s">
        <v>98</v>
      </c>
      <c r="C59" s="11">
        <v>-1010209.952380952</v>
      </c>
      <c r="D59" s="11">
        <v>-130808.09523809529</v>
      </c>
      <c r="G59" s="14">
        <f t="shared" si="31"/>
        <v>0.94247343868971356</v>
      </c>
      <c r="H59" s="14">
        <f t="shared" si="32"/>
        <v>0.79942991732709134</v>
      </c>
      <c r="K59" s="11">
        <f t="shared" si="25"/>
        <v>-879401.85714285669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156602.2857142858</v>
      </c>
      <c r="D61" s="3">
        <v>27531.33333333335</v>
      </c>
      <c r="G61" s="12">
        <f t="shared" ref="G61:G63" si="33">C$63/C61</f>
        <v>-6.079707223150665</v>
      </c>
      <c r="H61" s="12">
        <f t="shared" ref="H61:H63" si="34">D$63/D61</f>
        <v>-3.7982869734570821</v>
      </c>
      <c r="K61" s="3">
        <f t="shared" si="25"/>
        <v>129070.95238095245</v>
      </c>
    </row>
    <row r="62" spans="1:11" s="3" customFormat="1" x14ac:dyDescent="0.3">
      <c r="A62" s="6" t="s">
        <v>101</v>
      </c>
      <c r="B62" s="2" t="s">
        <v>102</v>
      </c>
      <c r="C62" s="3">
        <v>-98488.380952380976</v>
      </c>
      <c r="D62" s="3">
        <v>-1295.142857142858</v>
      </c>
      <c r="G62" s="12">
        <f t="shared" si="33"/>
        <v>9.667090050748067</v>
      </c>
      <c r="H62" s="12">
        <f t="shared" si="34"/>
        <v>80.741598646959318</v>
      </c>
      <c r="K62" s="3">
        <f t="shared" si="25"/>
        <v>-97193.238095238121</v>
      </c>
    </row>
    <row r="63" spans="1:11" s="11" customFormat="1" x14ac:dyDescent="0.3">
      <c r="A63" s="4" t="s">
        <v>103</v>
      </c>
      <c r="B63" s="2" t="s">
        <v>104</v>
      </c>
      <c r="C63" s="11">
        <v>-952096.04761904757</v>
      </c>
      <c r="D63" s="11">
        <v>-104571.90476190481</v>
      </c>
      <c r="G63" s="14">
        <f t="shared" si="33"/>
        <v>1</v>
      </c>
      <c r="H63" s="14">
        <f t="shared" si="34"/>
        <v>1</v>
      </c>
      <c r="K63" s="11">
        <f t="shared" si="25"/>
        <v>-847524.14285714272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2.1464074961841106E-10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8.440110832452774E-10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3.77734375" bestFit="1" customWidth="1"/>
    <col min="4" max="5" width="12.6640625" bestFit="1" customWidth="1"/>
    <col min="7" max="7" width="10.5546875" bestFit="1" customWidth="1"/>
    <col min="8" max="8" width="9.88671875" bestFit="1" customWidth="1"/>
    <col min="11" max="12" width="10.21875" bestFit="1" customWidth="1"/>
  </cols>
  <sheetData>
    <row r="1" spans="1:12" x14ac:dyDescent="0.3">
      <c r="A1" s="16" t="s">
        <v>109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14164.486719634349</v>
      </c>
      <c r="D3" s="3">
        <v>5691.8589135431721</v>
      </c>
      <c r="E3" s="3">
        <v>1086.120029631749</v>
      </c>
      <c r="G3" s="12">
        <f>C3/C$43</f>
        <v>1.3817113896998873E-3</v>
      </c>
      <c r="H3" s="12">
        <f t="shared" ref="H3:H12" si="0">D3/D$43</f>
        <v>6.332082723783445E-4</v>
      </c>
      <c r="I3" s="12">
        <f t="shared" ref="I3:I12" si="1">E3/E$43</f>
        <v>1.6041068786413806E-4</v>
      </c>
      <c r="K3" s="3">
        <f>C3-D3</f>
        <v>8472.6278060911773</v>
      </c>
      <c r="L3" s="3">
        <f>D3-E3</f>
        <v>4605.7388839114228</v>
      </c>
    </row>
    <row r="4" spans="1:12" s="3" customFormat="1" x14ac:dyDescent="0.3">
      <c r="A4" s="6" t="s">
        <v>7</v>
      </c>
      <c r="B4" s="2" t="s">
        <v>8</v>
      </c>
      <c r="C4" s="3">
        <v>370.95986322300479</v>
      </c>
      <c r="D4" s="3">
        <v>391.15985413739497</v>
      </c>
      <c r="E4" s="3">
        <v>410.0981655516843</v>
      </c>
      <c r="G4" s="12">
        <f t="shared" ref="G4:G12" si="2">C4/C$43</f>
        <v>3.6186236627003564E-5</v>
      </c>
      <c r="H4" s="12">
        <f t="shared" si="0"/>
        <v>4.351577564102361E-5</v>
      </c>
      <c r="I4" s="12">
        <f t="shared" si="1"/>
        <v>6.056801001107684E-5</v>
      </c>
      <c r="K4" s="3">
        <f t="shared" ref="K4:K12" si="3">C4-D4</f>
        <v>-20.199990914390185</v>
      </c>
      <c r="L4" s="3">
        <f t="shared" ref="L4:L12" si="4">D4-E4</f>
        <v>-18.938311414289331</v>
      </c>
    </row>
    <row r="5" spans="1:12" s="3" customFormat="1" x14ac:dyDescent="0.3">
      <c r="A5" s="6" t="s">
        <v>9</v>
      </c>
      <c r="B5" s="2" t="s">
        <v>10</v>
      </c>
      <c r="C5" s="3">
        <v>5.193648729851957E-3</v>
      </c>
      <c r="D5" s="3">
        <v>5.1882253322734764E-3</v>
      </c>
      <c r="E5" s="3">
        <v>5.4819140508338892E-3</v>
      </c>
      <c r="G5" s="12">
        <f t="shared" si="2"/>
        <v>5.0662786066151579E-10</v>
      </c>
      <c r="H5" s="12">
        <f t="shared" si="0"/>
        <v>5.7718001258632774E-10</v>
      </c>
      <c r="I5" s="12">
        <f t="shared" si="1"/>
        <v>8.0963206617642022E-10</v>
      </c>
      <c r="K5" s="3">
        <f t="shared" si="3"/>
        <v>5.423397578480614E-6</v>
      </c>
      <c r="L5" s="3">
        <f t="shared" si="4"/>
        <v>-2.9368871856041284E-4</v>
      </c>
    </row>
    <row r="6" spans="1:12" s="3" customFormat="1" x14ac:dyDescent="0.3">
      <c r="A6" s="6" t="s">
        <v>11</v>
      </c>
      <c r="B6" s="2" t="s">
        <v>12</v>
      </c>
      <c r="C6" s="3">
        <v>5.193648729851957E-3</v>
      </c>
      <c r="D6" s="3">
        <v>5.1882253322734764E-3</v>
      </c>
      <c r="E6" s="3">
        <v>5.4819140508338892E-3</v>
      </c>
      <c r="G6" s="12">
        <f t="shared" si="2"/>
        <v>5.0662786066151579E-10</v>
      </c>
      <c r="H6" s="12">
        <f t="shared" si="0"/>
        <v>5.7718001258632774E-10</v>
      </c>
      <c r="I6" s="12">
        <f t="shared" si="1"/>
        <v>8.0963206617642022E-10</v>
      </c>
      <c r="K6" s="3">
        <f t="shared" si="3"/>
        <v>5.423397578480614E-6</v>
      </c>
      <c r="L6" s="3">
        <f t="shared" si="4"/>
        <v>-2.9368871856041284E-4</v>
      </c>
    </row>
    <row r="7" spans="1:12" s="3" customFormat="1" x14ac:dyDescent="0.3">
      <c r="A7" s="6" t="s">
        <v>13</v>
      </c>
      <c r="B7" s="2" t="s">
        <v>14</v>
      </c>
      <c r="C7" s="3">
        <v>5719607.8076013764</v>
      </c>
      <c r="D7" s="3">
        <v>5243728.9794263933</v>
      </c>
      <c r="E7" s="3">
        <v>4782645.299456303</v>
      </c>
      <c r="G7" s="12">
        <f t="shared" si="2"/>
        <v>0.5579338954389752</v>
      </c>
      <c r="H7" s="12">
        <f t="shared" si="0"/>
        <v>0.58335468575694538</v>
      </c>
      <c r="I7" s="12">
        <f t="shared" si="1"/>
        <v>0.7063560208498213</v>
      </c>
      <c r="K7" s="3">
        <f t="shared" si="3"/>
        <v>475878.82817498315</v>
      </c>
      <c r="L7" s="3">
        <f t="shared" si="4"/>
        <v>461083.67997009028</v>
      </c>
    </row>
    <row r="8" spans="1:12" s="3" customFormat="1" x14ac:dyDescent="0.3">
      <c r="A8" s="6" t="s">
        <v>15</v>
      </c>
      <c r="B8" s="2" t="s">
        <v>16</v>
      </c>
      <c r="C8" s="3">
        <v>117043.6124258107</v>
      </c>
      <c r="D8" s="3">
        <v>72536.873013451652</v>
      </c>
      <c r="E8" s="3">
        <v>111769.18196208371</v>
      </c>
      <c r="G8" s="12">
        <f t="shared" si="2"/>
        <v>1.141732104956477E-2</v>
      </c>
      <c r="H8" s="12">
        <f t="shared" si="0"/>
        <v>8.0695865344250321E-3</v>
      </c>
      <c r="I8" s="12">
        <f t="shared" si="1"/>
        <v>1.6507357263845609E-2</v>
      </c>
      <c r="K8" s="3">
        <f t="shared" si="3"/>
        <v>44506.739412359049</v>
      </c>
      <c r="L8" s="3">
        <f t="shared" si="4"/>
        <v>-39232.308948632053</v>
      </c>
    </row>
    <row r="9" spans="1:12" s="3" customFormat="1" x14ac:dyDescent="0.3">
      <c r="A9" s="6" t="s">
        <v>17</v>
      </c>
      <c r="B9" s="2" t="s">
        <v>18</v>
      </c>
      <c r="C9" s="3">
        <v>1139133.540222683</v>
      </c>
      <c r="D9" s="3">
        <v>1055300.1187371251</v>
      </c>
      <c r="E9" s="3">
        <v>197907.90795207041</v>
      </c>
      <c r="G9" s="12">
        <f t="shared" si="2"/>
        <v>0.11111971920119579</v>
      </c>
      <c r="H9" s="12">
        <f t="shared" si="0"/>
        <v>0.11740009286530752</v>
      </c>
      <c r="I9" s="12">
        <f t="shared" si="1"/>
        <v>2.9229314239889177E-2</v>
      </c>
      <c r="K9" s="3">
        <f t="shared" si="3"/>
        <v>83833.421485557919</v>
      </c>
      <c r="L9" s="3">
        <f t="shared" si="4"/>
        <v>857392.2107850546</v>
      </c>
    </row>
    <row r="10" spans="1:12" s="3" customFormat="1" x14ac:dyDescent="0.3">
      <c r="A10" s="6" t="s">
        <v>19</v>
      </c>
      <c r="B10" s="2" t="s">
        <v>20</v>
      </c>
      <c r="C10" s="3">
        <v>612048.68294718454</v>
      </c>
      <c r="D10" s="3">
        <v>494798.99564300157</v>
      </c>
      <c r="E10" s="3">
        <v>185660.0473614278</v>
      </c>
      <c r="G10" s="12">
        <f t="shared" si="2"/>
        <v>5.9703867356287146E-2</v>
      </c>
      <c r="H10" s="12">
        <f t="shared" si="0"/>
        <v>5.5045429263918554E-2</v>
      </c>
      <c r="I10" s="12">
        <f t="shared" si="1"/>
        <v>2.742040943323058E-2</v>
      </c>
      <c r="K10" s="3">
        <f t="shared" si="3"/>
        <v>117249.68730418297</v>
      </c>
      <c r="L10" s="3">
        <f t="shared" si="4"/>
        <v>309138.94828157377</v>
      </c>
    </row>
    <row r="11" spans="1:12" s="3" customFormat="1" x14ac:dyDescent="0.3">
      <c r="A11" s="6" t="s">
        <v>21</v>
      </c>
      <c r="B11" s="2" t="s">
        <v>22</v>
      </c>
      <c r="C11" s="3">
        <v>289098.81600312289</v>
      </c>
      <c r="D11" s="3">
        <v>139664.56672599429</v>
      </c>
      <c r="E11" s="3">
        <v>252154.3599112691</v>
      </c>
      <c r="G11" s="12">
        <f t="shared" si="2"/>
        <v>2.8200889642302451E-2</v>
      </c>
      <c r="H11" s="12">
        <f t="shared" si="0"/>
        <v>1.5537412355497956E-2</v>
      </c>
      <c r="I11" s="12">
        <f t="shared" si="1"/>
        <v>3.7241053675275811E-2</v>
      </c>
      <c r="K11" s="3">
        <f t="shared" si="3"/>
        <v>149434.24927712861</v>
      </c>
      <c r="L11" s="3">
        <f t="shared" si="4"/>
        <v>-112489.79318527482</v>
      </c>
    </row>
    <row r="12" spans="1:12" s="11" customFormat="1" x14ac:dyDescent="0.3">
      <c r="A12" s="4" t="s">
        <v>23</v>
      </c>
      <c r="B12" s="2" t="s">
        <v>24</v>
      </c>
      <c r="C12" s="11">
        <v>7891467.9161703316</v>
      </c>
      <c r="D12" s="11">
        <v>7012112.5626900969</v>
      </c>
      <c r="E12" s="11">
        <v>5531633.0258021653</v>
      </c>
      <c r="G12" s="13">
        <f t="shared" si="2"/>
        <v>0.76979359132790781</v>
      </c>
      <c r="H12" s="13">
        <f t="shared" si="0"/>
        <v>0.78008393197847381</v>
      </c>
      <c r="I12" s="13">
        <f t="shared" si="1"/>
        <v>0.81697513577920167</v>
      </c>
      <c r="K12" s="11">
        <f t="shared" si="3"/>
        <v>879355.35348023474</v>
      </c>
      <c r="L12" s="11">
        <f t="shared" si="4"/>
        <v>1480479.5368879316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89326.425122604734</v>
      </c>
      <c r="D14" s="3">
        <v>93744.223995581357</v>
      </c>
      <c r="E14" s="3">
        <v>67123.722347418297</v>
      </c>
      <c r="G14" s="12">
        <f t="shared" ref="G14:G20" si="5">C14/C$43</f>
        <v>8.7135765267082853E-3</v>
      </c>
      <c r="H14" s="12">
        <f t="shared" ref="H14:H20" si="6">D14/D$43</f>
        <v>1.0428863227872835E-2</v>
      </c>
      <c r="I14" s="12">
        <f t="shared" ref="I14:I20" si="7">E14/E$43</f>
        <v>9.9136027142428078E-3</v>
      </c>
      <c r="K14" s="3">
        <f t="shared" ref="K14:K20" si="8">C14-D14</f>
        <v>-4417.7988729766221</v>
      </c>
      <c r="L14" s="3">
        <f t="shared" ref="L14:L20" si="9">D14-E14</f>
        <v>26620.501648163059</v>
      </c>
    </row>
    <row r="15" spans="1:12" s="3" customFormat="1" x14ac:dyDescent="0.3">
      <c r="A15" s="6" t="s">
        <v>27</v>
      </c>
      <c r="B15" s="2" t="s">
        <v>28</v>
      </c>
      <c r="C15" s="3">
        <v>86257.126621775285</v>
      </c>
      <c r="D15" s="3">
        <v>105420.5337289459</v>
      </c>
      <c r="E15" s="3">
        <v>88579.644788498903</v>
      </c>
      <c r="G15" s="12">
        <f t="shared" si="5"/>
        <v>8.4141738881992421E-3</v>
      </c>
      <c r="H15" s="12">
        <f t="shared" si="6"/>
        <v>1.1727830055112014E-2</v>
      </c>
      <c r="I15" s="12">
        <f t="shared" si="7"/>
        <v>1.3082459915688831E-2</v>
      </c>
      <c r="K15" s="3">
        <f t="shared" si="8"/>
        <v>-19163.407107170613</v>
      </c>
      <c r="L15" s="3">
        <f t="shared" si="9"/>
        <v>16840.888940446996</v>
      </c>
    </row>
    <row r="16" spans="1:12" s="3" customFormat="1" x14ac:dyDescent="0.3">
      <c r="A16" s="6" t="s">
        <v>29</v>
      </c>
      <c r="B16" s="2" t="s">
        <v>30</v>
      </c>
      <c r="C16" s="3">
        <v>955505.04580369091</v>
      </c>
      <c r="D16" s="3">
        <v>1085714.4225174009</v>
      </c>
      <c r="E16" s="3">
        <v>716478.67984911357</v>
      </c>
      <c r="G16" s="12">
        <f t="shared" si="5"/>
        <v>9.3207204103810504E-2</v>
      </c>
      <c r="H16" s="12">
        <f t="shared" si="6"/>
        <v>0.120783625212969</v>
      </c>
      <c r="I16" s="12">
        <f t="shared" si="7"/>
        <v>0.10581780534288956</v>
      </c>
      <c r="K16" s="3">
        <f t="shared" si="8"/>
        <v>-130209.37671371002</v>
      </c>
      <c r="L16" s="3">
        <f t="shared" si="9"/>
        <v>369235.74266828736</v>
      </c>
    </row>
    <row r="17" spans="1:12" s="3" customFormat="1" x14ac:dyDescent="0.3">
      <c r="A17" s="6" t="s">
        <v>31</v>
      </c>
      <c r="B17" s="2" t="s">
        <v>32</v>
      </c>
      <c r="C17" s="3">
        <v>87216.664691420476</v>
      </c>
      <c r="D17" s="3">
        <v>77793.331972624539</v>
      </c>
      <c r="E17" s="3">
        <v>46882.995943920723</v>
      </c>
      <c r="G17" s="12">
        <f t="shared" si="5"/>
        <v>8.5077745040155299E-3</v>
      </c>
      <c r="H17" s="12">
        <f t="shared" si="6"/>
        <v>8.6543574057559927E-3</v>
      </c>
      <c r="I17" s="12">
        <f t="shared" si="7"/>
        <v>6.9242196288800319E-3</v>
      </c>
      <c r="K17" s="3">
        <f t="shared" si="8"/>
        <v>9423.3327187959367</v>
      </c>
      <c r="L17" s="3">
        <f t="shared" si="9"/>
        <v>30910.336028703816</v>
      </c>
    </row>
    <row r="18" spans="1:12" s="3" customFormat="1" x14ac:dyDescent="0.3">
      <c r="A18" s="6" t="s">
        <v>33</v>
      </c>
      <c r="B18" s="2" t="s">
        <v>34</v>
      </c>
      <c r="C18" s="3">
        <v>465565.36191808042</v>
      </c>
      <c r="D18" s="3">
        <v>542379.3995433239</v>
      </c>
      <c r="E18" s="3">
        <v>285986.59133382607</v>
      </c>
      <c r="G18" s="12">
        <f t="shared" si="5"/>
        <v>4.5414774000971908E-2</v>
      </c>
      <c r="H18" s="12">
        <f t="shared" si="6"/>
        <v>6.0338656979226094E-2</v>
      </c>
      <c r="I18" s="12">
        <f t="shared" si="7"/>
        <v>4.2237786417890937E-2</v>
      </c>
      <c r="K18" s="3">
        <f t="shared" si="8"/>
        <v>-76814.03762524348</v>
      </c>
      <c r="L18" s="3">
        <f t="shared" si="9"/>
        <v>256392.80820949783</v>
      </c>
    </row>
    <row r="19" spans="1:12" s="3" customFormat="1" x14ac:dyDescent="0.3">
      <c r="A19" s="6" t="s">
        <v>35</v>
      </c>
      <c r="B19" s="2" t="s">
        <v>36</v>
      </c>
      <c r="C19" s="3">
        <v>676069.11631081637</v>
      </c>
      <c r="D19" s="3">
        <v>71756.172726173565</v>
      </c>
      <c r="E19" s="3">
        <v>34186.059918831401</v>
      </c>
      <c r="G19" s="12">
        <f t="shared" si="5"/>
        <v>6.5948905648386749E-2</v>
      </c>
      <c r="H19" s="12">
        <f t="shared" si="6"/>
        <v>7.9827351405901657E-3</v>
      </c>
      <c r="I19" s="12">
        <f t="shared" si="7"/>
        <v>5.0489902012061053E-3</v>
      </c>
      <c r="K19" s="3">
        <f t="shared" si="8"/>
        <v>604312.94358464284</v>
      </c>
      <c r="L19" s="3">
        <f t="shared" si="9"/>
        <v>37570.112807342164</v>
      </c>
    </row>
    <row r="20" spans="1:12" s="11" customFormat="1" x14ac:dyDescent="0.3">
      <c r="A20" s="4" t="s">
        <v>37</v>
      </c>
      <c r="B20" s="2" t="s">
        <v>38</v>
      </c>
      <c r="C20" s="11">
        <v>2359939.740468388</v>
      </c>
      <c r="D20" s="11">
        <v>1976808.0844840501</v>
      </c>
      <c r="E20" s="11">
        <v>1239237.694181609</v>
      </c>
      <c r="G20" s="13">
        <f t="shared" si="5"/>
        <v>0.23020640867209219</v>
      </c>
      <c r="H20" s="13">
        <f t="shared" si="6"/>
        <v>0.21991606802152608</v>
      </c>
      <c r="I20" s="13">
        <f t="shared" si="7"/>
        <v>0.18302486422079828</v>
      </c>
      <c r="K20" s="11">
        <f t="shared" si="8"/>
        <v>383131.65598433791</v>
      </c>
      <c r="L20" s="11">
        <f t="shared" si="9"/>
        <v>737570.39030244108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943244.61783944361</v>
      </c>
      <c r="D22" s="3">
        <v>969418.1032591823</v>
      </c>
      <c r="E22" s="3">
        <v>960323.2333500887</v>
      </c>
      <c r="G22" s="12">
        <f t="shared" ref="G22:G28" si="10">C22/C$43</f>
        <v>9.2011229036297951E-2</v>
      </c>
      <c r="H22" s="12">
        <f t="shared" ref="H22:H28" si="11">D22/D$43</f>
        <v>0.1078458850967762</v>
      </c>
      <c r="I22" s="12">
        <f t="shared" ref="I22:I28" si="12">E22/E$43</f>
        <v>0.14183157130969265</v>
      </c>
      <c r="K22" s="3">
        <f t="shared" ref="K22:K28" si="13">C22-D22</f>
        <v>-26173.485419738689</v>
      </c>
      <c r="L22" s="3">
        <f t="shared" ref="L22:L28" si="14">D22-E22</f>
        <v>9094.8699090935988</v>
      </c>
    </row>
    <row r="23" spans="1:12" s="3" customFormat="1" x14ac:dyDescent="0.3">
      <c r="A23" s="6" t="s">
        <v>41</v>
      </c>
      <c r="B23" s="2" t="s">
        <v>42</v>
      </c>
      <c r="C23" s="3">
        <v>0.87204787545213513</v>
      </c>
      <c r="D23" s="3">
        <v>0.90264752396046499</v>
      </c>
      <c r="E23" s="3">
        <v>2.5653527216520411</v>
      </c>
      <c r="G23" s="12">
        <f t="shared" si="10"/>
        <v>8.50661591715558E-8</v>
      </c>
      <c r="H23" s="12">
        <f t="shared" si="11"/>
        <v>1.0041778756209521E-7</v>
      </c>
      <c r="I23" s="12">
        <f t="shared" si="12"/>
        <v>3.7888077143174117E-7</v>
      </c>
      <c r="K23" s="3">
        <f t="shared" si="13"/>
        <v>-3.0599648508329857E-2</v>
      </c>
      <c r="L23" s="3">
        <f t="shared" si="14"/>
        <v>-1.6627051976915761</v>
      </c>
    </row>
    <row r="24" spans="1:12" s="3" customFormat="1" x14ac:dyDescent="0.3">
      <c r="A24" s="6" t="s">
        <v>43</v>
      </c>
      <c r="B24" s="2" t="s">
        <v>44</v>
      </c>
      <c r="C24" s="3">
        <v>21894.59780348996</v>
      </c>
      <c r="D24" s="3">
        <v>22621.402678547449</v>
      </c>
      <c r="E24" s="3">
        <v>40845.202062799028</v>
      </c>
      <c r="G24" s="12">
        <f t="shared" si="10"/>
        <v>2.1357650126527955E-3</v>
      </c>
      <c r="H24" s="12">
        <f t="shared" si="11"/>
        <v>2.5165872040108566E-3</v>
      </c>
      <c r="I24" s="12">
        <f t="shared" si="12"/>
        <v>6.0324888410950061E-3</v>
      </c>
      <c r="K24" s="3">
        <f t="shared" si="13"/>
        <v>-726.80487505748897</v>
      </c>
      <c r="L24" s="3">
        <f t="shared" si="14"/>
        <v>-18223.799384251579</v>
      </c>
    </row>
    <row r="25" spans="1:12" s="3" customFormat="1" x14ac:dyDescent="0.3">
      <c r="A25" s="6" t="s">
        <v>45</v>
      </c>
      <c r="B25" s="2" t="s">
        <v>46</v>
      </c>
      <c r="C25" s="3">
        <v>1660616.02193271</v>
      </c>
      <c r="D25" s="3">
        <v>1645120.3755988569</v>
      </c>
      <c r="E25" s="3">
        <v>1498585.352635981</v>
      </c>
      <c r="G25" s="12">
        <f t="shared" si="10"/>
        <v>0.161989072872086</v>
      </c>
      <c r="H25" s="12">
        <f t="shared" si="11"/>
        <v>0.18301645327306726</v>
      </c>
      <c r="I25" s="12">
        <f t="shared" si="12"/>
        <v>0.2213283068916094</v>
      </c>
      <c r="K25" s="3">
        <f t="shared" si="13"/>
        <v>15495.646333853016</v>
      </c>
      <c r="L25" s="3">
        <f t="shared" si="14"/>
        <v>146535.0229628759</v>
      </c>
    </row>
    <row r="26" spans="1:12" s="3" customFormat="1" x14ac:dyDescent="0.3">
      <c r="A26" s="6" t="s">
        <v>47</v>
      </c>
      <c r="B26" s="2" t="s">
        <v>48</v>
      </c>
      <c r="C26" s="3">
        <v>17744.1137846112</v>
      </c>
      <c r="D26" s="3">
        <v>18118.545082979421</v>
      </c>
      <c r="E26" s="3">
        <v>17784.647034137441</v>
      </c>
      <c r="G26" s="12">
        <f t="shared" si="10"/>
        <v>1.7308953442233147E-3</v>
      </c>
      <c r="H26" s="12">
        <f t="shared" si="11"/>
        <v>2.015653023778262E-3</v>
      </c>
      <c r="I26" s="12">
        <f t="shared" si="12"/>
        <v>2.6266410583866621E-3</v>
      </c>
      <c r="K26" s="3">
        <f t="shared" si="13"/>
        <v>-374.43129836822118</v>
      </c>
      <c r="L26" s="3">
        <f t="shared" si="14"/>
        <v>333.8980488419802</v>
      </c>
    </row>
    <row r="27" spans="1:12" s="3" customFormat="1" x14ac:dyDescent="0.3">
      <c r="A27" s="6" t="s">
        <v>49</v>
      </c>
      <c r="B27" s="2" t="s">
        <v>50</v>
      </c>
      <c r="C27" s="3">
        <v>1577180.2998117469</v>
      </c>
      <c r="D27" s="3">
        <v>1215871.0001790689</v>
      </c>
      <c r="E27" s="3">
        <v>666128.9077500595</v>
      </c>
      <c r="G27" s="12">
        <f t="shared" si="10"/>
        <v>0.15385012016280311</v>
      </c>
      <c r="H27" s="12">
        <f t="shared" si="11"/>
        <v>0.13526329221309824</v>
      </c>
      <c r="I27" s="12">
        <f t="shared" si="12"/>
        <v>9.8381572370599898E-2</v>
      </c>
      <c r="K27" s="3">
        <f t="shared" si="13"/>
        <v>361309.29963267804</v>
      </c>
      <c r="L27" s="3">
        <f t="shared" si="14"/>
        <v>549742.09242900938</v>
      </c>
    </row>
    <row r="28" spans="1:12" s="11" customFormat="1" x14ac:dyDescent="0.3">
      <c r="A28" s="4" t="s">
        <v>51</v>
      </c>
      <c r="B28" s="2" t="s">
        <v>52</v>
      </c>
      <c r="C28" s="11">
        <v>4220680.5232198769</v>
      </c>
      <c r="D28" s="11">
        <v>3871150.3294461588</v>
      </c>
      <c r="E28" s="11">
        <v>3183669.908185787</v>
      </c>
      <c r="G28" s="13">
        <f t="shared" si="10"/>
        <v>0.41171716749422232</v>
      </c>
      <c r="H28" s="13">
        <f t="shared" si="11"/>
        <v>0.43065797122851834</v>
      </c>
      <c r="I28" s="13">
        <f t="shared" si="12"/>
        <v>0.470200959352155</v>
      </c>
      <c r="K28" s="11">
        <f t="shared" si="13"/>
        <v>349530.19377371809</v>
      </c>
      <c r="L28" s="11">
        <f t="shared" si="14"/>
        <v>687480.4212603718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1161141.786892229</v>
      </c>
      <c r="D30" s="3">
        <v>980949.7650926736</v>
      </c>
      <c r="E30" s="3">
        <v>451761.06663481583</v>
      </c>
      <c r="G30" s="12">
        <f t="shared" ref="G30:G34" si="15">C30/C$43</f>
        <v>0.11326657038560788</v>
      </c>
      <c r="H30" s="12">
        <f t="shared" ref="H30:H34" si="16">D30/D$43</f>
        <v>0.10912876012550576</v>
      </c>
      <c r="I30" s="12">
        <f t="shared" ref="I30:I34" si="17">E30/E$43</f>
        <v>6.6721266040639812E-2</v>
      </c>
      <c r="K30" s="3">
        <f t="shared" ref="K30:K34" si="18">C30-D30</f>
        <v>180192.0217995554</v>
      </c>
      <c r="L30" s="3">
        <f t="shared" ref="L30:L34" si="19">D30-E30</f>
        <v>529188.69845785783</v>
      </c>
    </row>
    <row r="31" spans="1:12" s="3" customFormat="1" x14ac:dyDescent="0.3">
      <c r="A31" s="6" t="s">
        <v>55</v>
      </c>
      <c r="B31" s="2" t="s">
        <v>56</v>
      </c>
      <c r="C31" s="3">
        <v>775765.61464502697</v>
      </c>
      <c r="D31" s="3">
        <v>632077.51043055032</v>
      </c>
      <c r="E31" s="3">
        <v>336178.31880721101</v>
      </c>
      <c r="G31" s="12">
        <f t="shared" si="15"/>
        <v>7.5674057712713058E-2</v>
      </c>
      <c r="H31" s="12">
        <f t="shared" si="16"/>
        <v>7.0317397965823286E-2</v>
      </c>
      <c r="I31" s="12">
        <f t="shared" si="17"/>
        <v>4.9650677543584328E-2</v>
      </c>
      <c r="K31" s="3">
        <f t="shared" si="18"/>
        <v>143688.10421447665</v>
      </c>
      <c r="L31" s="3">
        <f t="shared" si="19"/>
        <v>295899.19162333931</v>
      </c>
    </row>
    <row r="32" spans="1:12" s="3" customFormat="1" x14ac:dyDescent="0.3">
      <c r="A32" s="6" t="s">
        <v>57</v>
      </c>
      <c r="B32" s="2" t="s">
        <v>58</v>
      </c>
      <c r="C32" s="3">
        <v>23488.99452263895</v>
      </c>
      <c r="D32" s="3">
        <v>12103.414722191021</v>
      </c>
      <c r="E32" s="3">
        <v>13377.08596924389</v>
      </c>
      <c r="G32" s="12">
        <f t="shared" si="15"/>
        <v>2.2912945528439392E-3</v>
      </c>
      <c r="H32" s="12">
        <f t="shared" si="16"/>
        <v>1.3464814294468132E-3</v>
      </c>
      <c r="I32" s="12">
        <f t="shared" si="17"/>
        <v>1.9756817878330349E-3</v>
      </c>
      <c r="K32" s="3">
        <f t="shared" si="18"/>
        <v>11385.579800447929</v>
      </c>
      <c r="L32" s="3">
        <f t="shared" si="19"/>
        <v>-1273.6712470528691</v>
      </c>
    </row>
    <row r="33" spans="1:12" s="3" customFormat="1" x14ac:dyDescent="0.3">
      <c r="A33" s="6" t="s">
        <v>59</v>
      </c>
      <c r="B33" s="2" t="s">
        <v>60</v>
      </c>
      <c r="C33" s="3">
        <v>2448503.822385076</v>
      </c>
      <c r="D33" s="3">
        <v>2127620.795026219</v>
      </c>
      <c r="E33" s="3">
        <v>1678560.017395823</v>
      </c>
      <c r="G33" s="12">
        <f t="shared" si="15"/>
        <v>0.23884562046456587</v>
      </c>
      <c r="H33" s="12">
        <f t="shared" si="16"/>
        <v>0.23669368976964775</v>
      </c>
      <c r="I33" s="12">
        <f t="shared" si="17"/>
        <v>0.24790903368479106</v>
      </c>
      <c r="K33" s="3">
        <f t="shared" si="18"/>
        <v>320883.02735885698</v>
      </c>
      <c r="L33" s="3">
        <f t="shared" si="19"/>
        <v>449060.77763039595</v>
      </c>
    </row>
    <row r="34" spans="1:12" s="11" customFormat="1" x14ac:dyDescent="0.3">
      <c r="A34" s="4" t="s">
        <v>61</v>
      </c>
      <c r="B34" s="2" t="s">
        <v>62</v>
      </c>
      <c r="C34" s="11">
        <v>4408900.2184449714</v>
      </c>
      <c r="D34" s="11">
        <v>3752751.4852716341</v>
      </c>
      <c r="E34" s="11">
        <v>2479876.4888070929</v>
      </c>
      <c r="G34" s="13">
        <f t="shared" si="15"/>
        <v>0.43007754311573076</v>
      </c>
      <c r="H34" s="13">
        <f t="shared" si="16"/>
        <v>0.41748632929042362</v>
      </c>
      <c r="I34" s="13">
        <f t="shared" si="17"/>
        <v>0.36625665905684812</v>
      </c>
      <c r="K34" s="11">
        <f t="shared" si="18"/>
        <v>656148.7331733373</v>
      </c>
      <c r="L34" s="11">
        <f t="shared" si="19"/>
        <v>1272874.9964645412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221565.67087786389</v>
      </c>
      <c r="D36" s="3">
        <v>225906.06723033969</v>
      </c>
      <c r="E36" s="3">
        <v>122100.5532628369</v>
      </c>
      <c r="G36" s="12">
        <f t="shared" ref="G36:G41" si="20">C36/C$43</f>
        <v>2.1613194821530676E-2</v>
      </c>
      <c r="H36" s="12">
        <f t="shared" ref="H36:H41" si="21">D36/D$43</f>
        <v>2.5131612136475797E-2</v>
      </c>
      <c r="I36" s="12">
        <f t="shared" ref="I36:I41" si="22">E36/E$43</f>
        <v>1.8033212907531262E-2</v>
      </c>
      <c r="K36" s="3">
        <f t="shared" ref="K36:K41" si="23">C36-D36</f>
        <v>-4340.3963524758001</v>
      </c>
      <c r="L36" s="3">
        <f t="shared" ref="L36:L41" si="24">D36-E36</f>
        <v>103805.51396750279</v>
      </c>
    </row>
    <row r="37" spans="1:12" s="3" customFormat="1" x14ac:dyDescent="0.3">
      <c r="A37" s="6" t="s">
        <v>64</v>
      </c>
      <c r="B37" s="2" t="s">
        <v>65</v>
      </c>
      <c r="C37" s="3">
        <v>934350.14164746727</v>
      </c>
      <c r="D37" s="3">
        <v>866797.78334933543</v>
      </c>
      <c r="E37" s="3">
        <v>764031.39888523321</v>
      </c>
      <c r="G37" s="12">
        <f t="shared" si="20"/>
        <v>9.1143594415776699E-2</v>
      </c>
      <c r="H37" s="12">
        <f t="shared" si="21"/>
        <v>9.6429573401766666E-2</v>
      </c>
      <c r="I37" s="12">
        <f t="shared" si="22"/>
        <v>0.11284093737460463</v>
      </c>
      <c r="K37" s="3">
        <f t="shared" si="23"/>
        <v>67552.358298131847</v>
      </c>
      <c r="L37" s="3">
        <f t="shared" si="24"/>
        <v>102766.38446410222</v>
      </c>
    </row>
    <row r="38" spans="1:12" s="3" customFormat="1" x14ac:dyDescent="0.3">
      <c r="A38" s="6" t="s">
        <v>66</v>
      </c>
      <c r="B38" s="2" t="s">
        <v>67</v>
      </c>
      <c r="C38" s="3">
        <v>150437.8354948787</v>
      </c>
      <c r="D38" s="3">
        <v>21735.853590759019</v>
      </c>
      <c r="E38" s="3">
        <v>17932.916576162279</v>
      </c>
      <c r="G38" s="12">
        <f t="shared" si="20"/>
        <v>1.4674846668248191E-2</v>
      </c>
      <c r="H38" s="12">
        <f t="shared" si="21"/>
        <v>2.4180715843333351E-3</v>
      </c>
      <c r="I38" s="12">
        <f t="shared" si="22"/>
        <v>2.6485392082933245E-3</v>
      </c>
      <c r="K38" s="3">
        <f t="shared" si="23"/>
        <v>128701.98190411969</v>
      </c>
      <c r="L38" s="3">
        <f t="shared" si="24"/>
        <v>3802.9370145967405</v>
      </c>
    </row>
    <row r="39" spans="1:12" s="3" customFormat="1" x14ac:dyDescent="0.3">
      <c r="A39" s="6" t="s">
        <v>57</v>
      </c>
      <c r="B39" s="2" t="s">
        <v>68</v>
      </c>
      <c r="C39" s="3">
        <v>47211.074674868309</v>
      </c>
      <c r="D39" s="3">
        <v>50476.424264393369</v>
      </c>
      <c r="E39" s="3">
        <v>37791.809580696798</v>
      </c>
      <c r="G39" s="12">
        <f t="shared" si="20"/>
        <v>4.6053260445939681E-3</v>
      </c>
      <c r="H39" s="12">
        <f t="shared" si="21"/>
        <v>5.6154043678494003E-3</v>
      </c>
      <c r="I39" s="12">
        <f t="shared" si="22"/>
        <v>5.5815287491986498E-3</v>
      </c>
      <c r="K39" s="3">
        <f t="shared" si="23"/>
        <v>-3265.3495895250599</v>
      </c>
      <c r="L39" s="3">
        <f t="shared" si="24"/>
        <v>12684.614683696571</v>
      </c>
    </row>
    <row r="40" spans="1:12" s="3" customFormat="1" x14ac:dyDescent="0.3">
      <c r="A40" s="6" t="s">
        <v>59</v>
      </c>
      <c r="B40" s="2" t="s">
        <v>69</v>
      </c>
      <c r="C40" s="3">
        <v>268262.19227879331</v>
      </c>
      <c r="D40" s="3">
        <v>200102.70402152691</v>
      </c>
      <c r="E40" s="3">
        <v>165467.644685965</v>
      </c>
      <c r="G40" s="12">
        <f t="shared" si="20"/>
        <v>2.6168327439897401E-2</v>
      </c>
      <c r="H40" s="12">
        <f t="shared" si="21"/>
        <v>2.2261037990632757E-2</v>
      </c>
      <c r="I40" s="12">
        <f t="shared" si="22"/>
        <v>2.4438163351369013E-2</v>
      </c>
      <c r="K40" s="3">
        <f t="shared" si="23"/>
        <v>68159.488257266406</v>
      </c>
      <c r="L40" s="3">
        <f t="shared" si="24"/>
        <v>34635.059335561906</v>
      </c>
    </row>
    <row r="41" spans="1:12" s="11" customFormat="1" x14ac:dyDescent="0.3">
      <c r="A41" s="4" t="s">
        <v>70</v>
      </c>
      <c r="B41" s="2" t="s">
        <v>71</v>
      </c>
      <c r="C41" s="11">
        <v>1621826.9149738711</v>
      </c>
      <c r="D41" s="11">
        <v>1365018.8324563541</v>
      </c>
      <c r="E41" s="11">
        <v>1107324.3229908941</v>
      </c>
      <c r="G41" s="13">
        <f t="shared" si="20"/>
        <v>0.15820528939004691</v>
      </c>
      <c r="H41" s="13">
        <f t="shared" si="21"/>
        <v>0.15185569948105793</v>
      </c>
      <c r="I41" s="13">
        <f t="shared" si="22"/>
        <v>0.16354238159099688</v>
      </c>
      <c r="K41" s="11">
        <f t="shared" si="23"/>
        <v>256808.08251751703</v>
      </c>
      <c r="L41" s="11">
        <f t="shared" si="24"/>
        <v>257694.50946545997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10251407.656638719</v>
      </c>
      <c r="D43" s="11">
        <v>8988920.6471741479</v>
      </c>
      <c r="E43" s="11">
        <v>6770870.7199837742</v>
      </c>
      <c r="K43" s="11">
        <f t="shared" ref="K43:K63" si="25">C43-D43</f>
        <v>1262487.0094645713</v>
      </c>
      <c r="L43" s="11">
        <f t="shared" ref="L43:L44" si="26">D43-E43</f>
        <v>2218049.9271903737</v>
      </c>
    </row>
    <row r="44" spans="1:12" s="11" customFormat="1" x14ac:dyDescent="0.3">
      <c r="A44" s="4" t="s">
        <v>74</v>
      </c>
      <c r="B44" s="2" t="s">
        <v>75</v>
      </c>
      <c r="C44" s="11">
        <v>10251407.656638719</v>
      </c>
      <c r="D44" s="11">
        <v>8988920.6471741479</v>
      </c>
      <c r="E44" s="11">
        <v>6770870.7199837742</v>
      </c>
      <c r="K44" s="11">
        <f t="shared" si="25"/>
        <v>1262487.0094645713</v>
      </c>
      <c r="L44" s="11">
        <f t="shared" si="26"/>
        <v>2218049.9271903737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5731101.6089869495</v>
      </c>
      <c r="D46" s="3">
        <v>4559721.6937153228</v>
      </c>
      <c r="G46" s="12">
        <f>C$63/C46</f>
        <v>0.13605109022501696</v>
      </c>
      <c r="H46" s="12">
        <f t="shared" ref="H46:H48" si="27">D$63/D46</f>
        <v>0.14984194555320118</v>
      </c>
      <c r="K46" s="3">
        <f t="shared" si="25"/>
        <v>1171379.9152716268</v>
      </c>
    </row>
    <row r="47" spans="1:12" s="3" customFormat="1" x14ac:dyDescent="0.3">
      <c r="A47" s="6" t="s">
        <v>78</v>
      </c>
      <c r="B47" s="2" t="s">
        <v>79</v>
      </c>
      <c r="C47" s="3">
        <v>4308198.2384199332</v>
      </c>
      <c r="D47" s="3">
        <v>3346348.5110674631</v>
      </c>
      <c r="G47" s="12">
        <f t="shared" ref="G47:G48" si="28">C$63/C47</f>
        <v>0.18098578081657474</v>
      </c>
      <c r="H47" s="12">
        <f t="shared" si="27"/>
        <v>0.20417406241691588</v>
      </c>
      <c r="K47" s="3">
        <f t="shared" si="25"/>
        <v>961849.72735247016</v>
      </c>
    </row>
    <row r="48" spans="1:12" s="11" customFormat="1" x14ac:dyDescent="0.3">
      <c r="A48" s="4" t="s">
        <v>80</v>
      </c>
      <c r="B48" s="2" t="s">
        <v>81</v>
      </c>
      <c r="C48" s="11">
        <v>1422903.3705670161</v>
      </c>
      <c r="D48" s="11">
        <v>1213373.182647859</v>
      </c>
      <c r="G48" s="14">
        <f t="shared" si="28"/>
        <v>0.54798002325506467</v>
      </c>
      <c r="H48" s="14">
        <f t="shared" si="27"/>
        <v>0.56308939371518041</v>
      </c>
      <c r="K48" s="11">
        <f t="shared" si="25"/>
        <v>209530.18791915709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121056.1312234364</v>
      </c>
      <c r="D50" s="3">
        <v>76152.047028100977</v>
      </c>
      <c r="G50" s="12">
        <f t="shared" ref="G50:G52" si="29">C$63/C50</f>
        <v>6.441000668143519</v>
      </c>
      <c r="H50" s="12">
        <f t="shared" ref="H50:H52" si="30">D$63/D50</f>
        <v>8.9720184345841574</v>
      </c>
      <c r="K50" s="3">
        <f t="shared" si="25"/>
        <v>44904.084195335425</v>
      </c>
    </row>
    <row r="51" spans="1:11" s="3" customFormat="1" x14ac:dyDescent="0.3">
      <c r="A51" s="10" t="s">
        <v>84</v>
      </c>
      <c r="B51" s="2" t="s">
        <v>85</v>
      </c>
      <c r="C51" s="3">
        <v>226698.47121865931</v>
      </c>
      <c r="D51" s="3">
        <v>186283.2687052578</v>
      </c>
      <c r="G51" s="12">
        <f t="shared" si="29"/>
        <v>3.4394701380273149</v>
      </c>
      <c r="H51" s="12">
        <f t="shared" si="30"/>
        <v>3.6677344912198091</v>
      </c>
      <c r="K51" s="3">
        <f t="shared" si="25"/>
        <v>40415.202513401513</v>
      </c>
    </row>
    <row r="52" spans="1:11" s="11" customFormat="1" x14ac:dyDescent="0.3">
      <c r="A52" s="9" t="s">
        <v>105</v>
      </c>
      <c r="B52" s="2" t="s">
        <v>86</v>
      </c>
      <c r="C52" s="11">
        <v>1075148.768124921</v>
      </c>
      <c r="D52" s="11">
        <v>950937.8669145006</v>
      </c>
      <c r="G52" s="14">
        <f t="shared" si="29"/>
        <v>0.72522300653599203</v>
      </c>
      <c r="H52" s="14">
        <f t="shared" si="30"/>
        <v>0.71848813002298084</v>
      </c>
      <c r="K52" s="11">
        <f t="shared" si="25"/>
        <v>124210.90121042042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10406.49265552438</v>
      </c>
      <c r="D54" s="3">
        <v>6870.6395814812931</v>
      </c>
      <c r="G54" s="12">
        <f t="shared" ref="G54:G59" si="31">C$63/C54</f>
        <v>74.926552864965572</v>
      </c>
      <c r="H54" s="12">
        <f t="shared" ref="H54:H59" si="32">D$63/D54</f>
        <v>99.443081195671937</v>
      </c>
      <c r="K54" s="3">
        <f t="shared" si="25"/>
        <v>3535.853074043087</v>
      </c>
    </row>
    <row r="55" spans="1:11" s="3" customFormat="1" x14ac:dyDescent="0.3">
      <c r="A55" s="6" t="s">
        <v>89</v>
      </c>
      <c r="B55" s="2" t="s">
        <v>90</v>
      </c>
      <c r="C55" s="3">
        <v>84085.459029140984</v>
      </c>
      <c r="D55" s="3">
        <v>39641.035152571567</v>
      </c>
      <c r="G55" s="12">
        <f t="shared" si="31"/>
        <v>9.2729781236349051</v>
      </c>
      <c r="H55" s="12">
        <f t="shared" si="32"/>
        <v>17.235613730513776</v>
      </c>
      <c r="K55" s="3">
        <f t="shared" si="25"/>
        <v>44444.423876569417</v>
      </c>
    </row>
    <row r="56" spans="1:11" s="3" customFormat="1" x14ac:dyDescent="0.3">
      <c r="A56" s="6" t="s">
        <v>91</v>
      </c>
      <c r="B56" s="2" t="s">
        <v>92</v>
      </c>
      <c r="C56" s="3">
        <v>335956.71386502002</v>
      </c>
      <c r="D56" s="3">
        <v>274146.79255697358</v>
      </c>
      <c r="G56" s="12">
        <f t="shared" si="31"/>
        <v>2.3209020386069699</v>
      </c>
      <c r="H56" s="12">
        <f t="shared" si="32"/>
        <v>2.4922325860349077</v>
      </c>
      <c r="K56" s="3">
        <f t="shared" si="25"/>
        <v>61809.92130804644</v>
      </c>
    </row>
    <row r="57" spans="1:11" s="3" customFormat="1" x14ac:dyDescent="0.3">
      <c r="A57" s="6" t="s">
        <v>93</v>
      </c>
      <c r="B57" s="2" t="s">
        <v>94</v>
      </c>
      <c r="C57" s="3">
        <v>538836.80900069384</v>
      </c>
      <c r="D57" s="3">
        <v>588092.80631410342</v>
      </c>
      <c r="G57" s="12">
        <f t="shared" si="31"/>
        <v>1.4470478056966212</v>
      </c>
      <c r="H57" s="12">
        <f t="shared" si="32"/>
        <v>1.1617852870019991</v>
      </c>
      <c r="K57" s="3">
        <f t="shared" si="25"/>
        <v>-49255.997313409578</v>
      </c>
    </row>
    <row r="58" spans="1:11" s="3" customFormat="1" x14ac:dyDescent="0.3">
      <c r="A58" s="6" t="s">
        <v>95</v>
      </c>
      <c r="B58" s="2" t="s">
        <v>96</v>
      </c>
      <c r="C58" s="3">
        <v>395238.26733575261</v>
      </c>
      <c r="D58" s="3">
        <v>454149.68912661378</v>
      </c>
      <c r="G58" s="12">
        <f t="shared" si="31"/>
        <v>1.9727913173717402</v>
      </c>
      <c r="H58" s="12">
        <f t="shared" si="32"/>
        <v>1.5044325387107329</v>
      </c>
      <c r="K58" s="3">
        <f t="shared" si="25"/>
        <v>-58911.421790861175</v>
      </c>
    </row>
    <row r="59" spans="1:11" s="11" customFormat="1" x14ac:dyDescent="0.3">
      <c r="A59" s="4" t="s">
        <v>97</v>
      </c>
      <c r="B59" s="2" t="s">
        <v>98</v>
      </c>
      <c r="C59" s="11">
        <v>977282.54760950746</v>
      </c>
      <c r="D59" s="11">
        <v>857245.86627906957</v>
      </c>
      <c r="G59" s="14">
        <f t="shared" si="31"/>
        <v>0.79784768898234426</v>
      </c>
      <c r="H59" s="14">
        <f t="shared" si="32"/>
        <v>0.797014714965122</v>
      </c>
      <c r="K59" s="11">
        <f t="shared" si="25"/>
        <v>120036.68133043789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-191620.67885044261</v>
      </c>
      <c r="D61" s="3">
        <v>-175937.0639534884</v>
      </c>
      <c r="G61" s="12">
        <f t="shared" ref="G61:G63" si="33">C$63/C61</f>
        <v>-4.0690943522937131</v>
      </c>
      <c r="H61" s="12">
        <f t="shared" ref="H61:H63" si="34">D$63/D61</f>
        <v>-3.8834203232359603</v>
      </c>
      <c r="K61" s="3">
        <f t="shared" si="25"/>
        <v>-15683.614896954212</v>
      </c>
    </row>
    <row r="62" spans="1:11" s="3" customFormat="1" x14ac:dyDescent="0.3">
      <c r="A62" s="6" t="s">
        <v>101</v>
      </c>
      <c r="B62" s="2" t="s">
        <v>102</v>
      </c>
      <c r="C62" s="3">
        <v>-5939.2466660415284</v>
      </c>
      <c r="D62" s="3">
        <v>1928.767441860464</v>
      </c>
      <c r="G62" s="12">
        <f t="shared" si="33"/>
        <v>-131.28308452841273</v>
      </c>
      <c r="H62" s="12">
        <f t="shared" si="34"/>
        <v>354.23532922579801</v>
      </c>
      <c r="K62" s="3">
        <f t="shared" si="25"/>
        <v>-7868.0141079019922</v>
      </c>
    </row>
    <row r="63" spans="1:11" s="11" customFormat="1" x14ac:dyDescent="0.3">
      <c r="A63" s="4" t="s">
        <v>103</v>
      </c>
      <c r="B63" s="2" t="s">
        <v>104</v>
      </c>
      <c r="C63" s="11">
        <v>779722.62209302338</v>
      </c>
      <c r="D63" s="11">
        <v>683237.56976744172</v>
      </c>
      <c r="G63" s="14">
        <f t="shared" si="33"/>
        <v>1</v>
      </c>
      <c r="H63" s="14">
        <f t="shared" si="34"/>
        <v>1</v>
      </c>
      <c r="K63" s="11">
        <f t="shared" si="25"/>
        <v>96485.052325581666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8EA5-9315-4EB1-A103-5A3B27DFD463}">
  <dimension ref="A1:L76"/>
  <sheetViews>
    <sheetView workbookViewId="0">
      <selection activeCell="D1" sqref="D1"/>
    </sheetView>
  </sheetViews>
  <sheetFormatPr defaultRowHeight="14.4" x14ac:dyDescent="0.3"/>
  <cols>
    <col min="1" max="1" width="58.33203125" customWidth="1"/>
    <col min="2" max="2" width="10.33203125" bestFit="1" customWidth="1"/>
    <col min="3" max="5" width="13.77734375" style="3" bestFit="1" customWidth="1"/>
    <col min="7" max="7" width="10.5546875" bestFit="1" customWidth="1"/>
    <col min="8" max="8" width="11.5546875" bestFit="1" customWidth="1"/>
    <col min="11" max="12" width="10.21875" bestFit="1" customWidth="1"/>
  </cols>
  <sheetData>
    <row r="1" spans="1:12" x14ac:dyDescent="0.3">
      <c r="A1" s="16" t="s">
        <v>110</v>
      </c>
    </row>
    <row r="2" spans="1:12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x14ac:dyDescent="0.3">
      <c r="A3" s="6" t="s">
        <v>5</v>
      </c>
      <c r="B3" s="2" t="s">
        <v>6</v>
      </c>
      <c r="C3" s="3">
        <v>121194.42542483041</v>
      </c>
      <c r="D3" s="3">
        <v>90302.074881164517</v>
      </c>
      <c r="E3" s="3">
        <v>87817.32342596633</v>
      </c>
      <c r="G3" s="12">
        <f>C3/C$43</f>
        <v>4.0216213245891285E-3</v>
      </c>
      <c r="H3" s="12">
        <f t="shared" ref="H3:I12" si="0">D3/D$43</f>
        <v>3.3246591280154292E-3</v>
      </c>
      <c r="I3" s="12">
        <f t="shared" si="0"/>
        <v>3.6078606050943041E-3</v>
      </c>
      <c r="J3" s="3"/>
      <c r="K3" s="3">
        <f>C3-D3</f>
        <v>30892.350543665889</v>
      </c>
      <c r="L3" s="3">
        <f>D3-E3</f>
        <v>2484.7514551981876</v>
      </c>
    </row>
    <row r="4" spans="1:12" x14ac:dyDescent="0.3">
      <c r="A4" s="6" t="s">
        <v>7</v>
      </c>
      <c r="B4" s="2" t="s">
        <v>8</v>
      </c>
      <c r="C4" s="3">
        <v>3.5055298117645668</v>
      </c>
      <c r="D4" s="3">
        <v>1.934945702630996</v>
      </c>
      <c r="E4" s="3">
        <v>0.93085367286619114</v>
      </c>
      <c r="G4" s="12">
        <f t="shared" ref="G4:G12" si="1">C4/C$43</f>
        <v>1.1632476820247299E-7</v>
      </c>
      <c r="H4" s="12">
        <f t="shared" si="0"/>
        <v>7.1239059577890064E-8</v>
      </c>
      <c r="I4" s="12">
        <f t="shared" si="0"/>
        <v>3.8242913407313477E-8</v>
      </c>
      <c r="J4" s="3"/>
      <c r="K4" s="3">
        <f t="shared" ref="K4:L12" si="2">C4-D4</f>
        <v>1.5705841091335708</v>
      </c>
      <c r="L4" s="3">
        <f t="shared" si="2"/>
        <v>1.0040920297648048</v>
      </c>
    </row>
    <row r="5" spans="1:12" x14ac:dyDescent="0.3">
      <c r="A5" s="6" t="s">
        <v>9</v>
      </c>
      <c r="B5" s="2" t="s">
        <v>10</v>
      </c>
      <c r="C5" s="3">
        <v>3.0896459263474109E-3</v>
      </c>
      <c r="D5" s="3">
        <v>3.1056631430106331E-3</v>
      </c>
      <c r="E5" s="3">
        <v>3.117597615410291E-3</v>
      </c>
      <c r="G5" s="12">
        <f t="shared" si="1"/>
        <v>1.0252440159085864E-10</v>
      </c>
      <c r="H5" s="12">
        <f t="shared" si="0"/>
        <v>1.1434146259141013E-10</v>
      </c>
      <c r="I5" s="12">
        <f t="shared" si="0"/>
        <v>1.2808244638265645E-10</v>
      </c>
      <c r="J5" s="3"/>
      <c r="K5" s="3">
        <f t="shared" si="2"/>
        <v>-1.60172166632222E-5</v>
      </c>
      <c r="L5" s="3">
        <f t="shared" si="2"/>
        <v>-1.1934472399657923E-5</v>
      </c>
    </row>
    <row r="6" spans="1:12" x14ac:dyDescent="0.3">
      <c r="A6" s="6" t="s">
        <v>11</v>
      </c>
      <c r="B6" s="2" t="s">
        <v>12</v>
      </c>
      <c r="C6" s="3">
        <v>3.0896459263474109E-3</v>
      </c>
      <c r="D6" s="3">
        <v>3.1056631430106331E-3</v>
      </c>
      <c r="E6" s="3">
        <v>3.117597615410291E-3</v>
      </c>
      <c r="G6" s="12">
        <f t="shared" si="1"/>
        <v>1.0252440159085864E-10</v>
      </c>
      <c r="H6" s="12">
        <f t="shared" si="0"/>
        <v>1.1434146259141013E-10</v>
      </c>
      <c r="I6" s="12">
        <f t="shared" si="0"/>
        <v>1.2808244638265645E-10</v>
      </c>
      <c r="J6" s="3"/>
      <c r="K6" s="3">
        <f t="shared" si="2"/>
        <v>-1.60172166632222E-5</v>
      </c>
      <c r="L6" s="3">
        <f t="shared" si="2"/>
        <v>-1.1934472399657923E-5</v>
      </c>
    </row>
    <row r="7" spans="1:12" x14ac:dyDescent="0.3">
      <c r="A7" s="6" t="s">
        <v>13</v>
      </c>
      <c r="B7" s="2" t="s">
        <v>14</v>
      </c>
      <c r="C7" s="3">
        <v>27706239.522042669</v>
      </c>
      <c r="D7" s="3">
        <v>25495576.077141318</v>
      </c>
      <c r="E7" s="3">
        <v>22904258.18677767</v>
      </c>
      <c r="G7" s="12">
        <f t="shared" si="1"/>
        <v>0.91938225124991824</v>
      </c>
      <c r="H7" s="12">
        <f t="shared" si="0"/>
        <v>0.93867278066896387</v>
      </c>
      <c r="I7" s="12">
        <f t="shared" si="0"/>
        <v>0.9409916811077591</v>
      </c>
      <c r="J7" s="3"/>
      <c r="K7" s="3">
        <f t="shared" si="2"/>
        <v>2210663.4449013509</v>
      </c>
      <c r="L7" s="3">
        <f t="shared" si="2"/>
        <v>2591317.8903636485</v>
      </c>
    </row>
    <row r="8" spans="1:12" x14ac:dyDescent="0.3">
      <c r="A8" s="6" t="s">
        <v>15</v>
      </c>
      <c r="B8" s="2" t="s">
        <v>16</v>
      </c>
      <c r="C8" s="3">
        <v>14100.02258333646</v>
      </c>
      <c r="D8" s="3">
        <v>6897.8734190282321</v>
      </c>
      <c r="E8" s="3">
        <v>6557.9190225974862</v>
      </c>
      <c r="G8" s="12">
        <f t="shared" si="1"/>
        <v>4.6788415638394909E-4</v>
      </c>
      <c r="H8" s="12">
        <f t="shared" si="0"/>
        <v>2.5395958904207483E-4</v>
      </c>
      <c r="I8" s="12">
        <f t="shared" si="0"/>
        <v>2.6942358033690735E-4</v>
      </c>
      <c r="J8" s="3"/>
      <c r="K8" s="3">
        <f t="shared" si="2"/>
        <v>7202.1491643082281</v>
      </c>
      <c r="L8" s="3">
        <f t="shared" si="2"/>
        <v>339.95439643074587</v>
      </c>
    </row>
    <row r="9" spans="1:12" x14ac:dyDescent="0.3">
      <c r="A9" s="6" t="s">
        <v>17</v>
      </c>
      <c r="B9" s="2" t="s">
        <v>18</v>
      </c>
      <c r="C9" s="3">
        <v>99507.332253122819</v>
      </c>
      <c r="D9" s="3">
        <v>28673.011425547309</v>
      </c>
      <c r="E9" s="3">
        <v>29380.254581318699</v>
      </c>
      <c r="G9" s="12">
        <f t="shared" si="1"/>
        <v>3.301973733027369E-3</v>
      </c>
      <c r="H9" s="12">
        <f t="shared" si="0"/>
        <v>1.0556566866164042E-3</v>
      </c>
      <c r="I9" s="12">
        <f t="shared" si="0"/>
        <v>1.2070495767380509E-3</v>
      </c>
      <c r="J9" s="3"/>
      <c r="K9" s="3">
        <f t="shared" si="2"/>
        <v>70834.320827575517</v>
      </c>
      <c r="L9" s="3">
        <f t="shared" si="2"/>
        <v>-707.24315577138987</v>
      </c>
    </row>
    <row r="10" spans="1:12" x14ac:dyDescent="0.3">
      <c r="A10" s="6" t="s">
        <v>19</v>
      </c>
      <c r="B10" s="2" t="s">
        <v>20</v>
      </c>
      <c r="C10" s="3">
        <v>470263.4334251649</v>
      </c>
      <c r="D10" s="3">
        <v>391837.58836549369</v>
      </c>
      <c r="E10" s="3">
        <v>329266.4777946932</v>
      </c>
      <c r="G10" s="12">
        <f t="shared" si="1"/>
        <v>1.5604855135933245E-2</v>
      </c>
      <c r="H10" s="12">
        <f t="shared" si="0"/>
        <v>1.4426317629725002E-2</v>
      </c>
      <c r="I10" s="12">
        <f t="shared" si="0"/>
        <v>1.3527485323725693E-2</v>
      </c>
      <c r="J10" s="3"/>
      <c r="K10" s="3">
        <f t="shared" si="2"/>
        <v>78425.845059671206</v>
      </c>
      <c r="L10" s="3">
        <f t="shared" si="2"/>
        <v>62571.110570800491</v>
      </c>
    </row>
    <row r="11" spans="1:12" x14ac:dyDescent="0.3">
      <c r="A11" s="6" t="s">
        <v>21</v>
      </c>
      <c r="B11" s="2" t="s">
        <v>22</v>
      </c>
      <c r="C11" s="3">
        <v>392621.49522733229</v>
      </c>
      <c r="D11" s="3">
        <v>109643.51369265599</v>
      </c>
      <c r="E11" s="3">
        <v>44409.419176788768</v>
      </c>
      <c r="G11" s="12">
        <f t="shared" si="1"/>
        <v>1.3028445591976929E-2</v>
      </c>
      <c r="H11" s="12">
        <f t="shared" si="0"/>
        <v>4.0367545165012333E-3</v>
      </c>
      <c r="I11" s="12">
        <f t="shared" si="0"/>
        <v>1.8245032721605366E-3</v>
      </c>
      <c r="J11" s="3"/>
      <c r="K11" s="3">
        <f t="shared" si="2"/>
        <v>282977.98153467628</v>
      </c>
      <c r="L11" s="3">
        <f t="shared" si="2"/>
        <v>65234.094515867226</v>
      </c>
    </row>
    <row r="12" spans="1:12" s="16" customFormat="1" x14ac:dyDescent="0.3">
      <c r="A12" s="4" t="s">
        <v>23</v>
      </c>
      <c r="B12" s="2" t="s">
        <v>24</v>
      </c>
      <c r="C12" s="11">
        <v>28803929.742665559</v>
      </c>
      <c r="D12" s="11">
        <v>26122932.08008223</v>
      </c>
      <c r="E12" s="11">
        <v>23401690.5178679</v>
      </c>
      <c r="G12" s="13">
        <f t="shared" si="1"/>
        <v>0.95580714772164588</v>
      </c>
      <c r="H12" s="13">
        <f t="shared" si="0"/>
        <v>0.96177019968660626</v>
      </c>
      <c r="I12" s="13">
        <f t="shared" si="0"/>
        <v>0.96142804196489284</v>
      </c>
      <c r="J12" s="11"/>
      <c r="K12" s="11">
        <f t="shared" si="2"/>
        <v>2680997.6625833288</v>
      </c>
      <c r="L12" s="11">
        <f t="shared" si="2"/>
        <v>2721241.5622143298</v>
      </c>
    </row>
    <row r="13" spans="1:12" x14ac:dyDescent="0.3">
      <c r="A13" s="4"/>
      <c r="B13" s="2"/>
      <c r="G13" s="3"/>
      <c r="H13" s="3"/>
      <c r="I13" s="3"/>
      <c r="J13" s="3"/>
      <c r="K13" s="3"/>
      <c r="L13" s="3"/>
    </row>
    <row r="14" spans="1:12" x14ac:dyDescent="0.3">
      <c r="A14" s="6" t="s">
        <v>25</v>
      </c>
      <c r="B14" s="2" t="s">
        <v>26</v>
      </c>
      <c r="C14" s="3">
        <v>224552.67996538981</v>
      </c>
      <c r="D14" s="3">
        <v>199928.74093761889</v>
      </c>
      <c r="E14" s="3">
        <v>143760.391649064</v>
      </c>
      <c r="G14" s="12">
        <f t="shared" ref="G14:I20" si="3">C14/C$43</f>
        <v>7.4513810604479244E-3</v>
      </c>
      <c r="H14" s="12">
        <f t="shared" si="3"/>
        <v>7.3607933636697731E-3</v>
      </c>
      <c r="I14" s="12">
        <f t="shared" si="3"/>
        <v>5.9062088591306759E-3</v>
      </c>
      <c r="J14" s="3"/>
      <c r="K14" s="3">
        <f t="shared" ref="K14:L20" si="4">C14-D14</f>
        <v>24623.939027770917</v>
      </c>
      <c r="L14" s="3">
        <f t="shared" si="4"/>
        <v>56168.349288554891</v>
      </c>
    </row>
    <row r="15" spans="1:12" x14ac:dyDescent="0.3">
      <c r="A15" s="6" t="s">
        <v>27</v>
      </c>
      <c r="B15" s="2" t="s">
        <v>28</v>
      </c>
      <c r="C15" s="3">
        <v>5310.573408488417</v>
      </c>
      <c r="D15" s="3">
        <v>3728.1533801476448</v>
      </c>
      <c r="E15" s="3">
        <v>11463.12964953795</v>
      </c>
      <c r="G15" s="12">
        <f t="shared" si="3"/>
        <v>1.7622192762174133E-4</v>
      </c>
      <c r="H15" s="12">
        <f t="shared" si="3"/>
        <v>1.3725973829793801E-4</v>
      </c>
      <c r="I15" s="12">
        <f t="shared" si="3"/>
        <v>4.7094778410688455E-4</v>
      </c>
      <c r="J15" s="3"/>
      <c r="K15" s="3">
        <f t="shared" si="4"/>
        <v>1582.4200283407722</v>
      </c>
      <c r="L15" s="3">
        <f t="shared" si="4"/>
        <v>-7734.9762693903049</v>
      </c>
    </row>
    <row r="16" spans="1:12" x14ac:dyDescent="0.3">
      <c r="A16" s="6" t="s">
        <v>29</v>
      </c>
      <c r="B16" s="2" t="s">
        <v>30</v>
      </c>
      <c r="C16" s="3">
        <v>396378.45748327923</v>
      </c>
      <c r="D16" s="3">
        <v>303878.45263820689</v>
      </c>
      <c r="E16" s="3">
        <v>229136.61409036821</v>
      </c>
      <c r="G16" s="12">
        <f t="shared" si="3"/>
        <v>1.3153113698378936E-2</v>
      </c>
      <c r="H16" s="12">
        <f t="shared" si="3"/>
        <v>1.1187918690687236E-2</v>
      </c>
      <c r="I16" s="12">
        <f t="shared" si="3"/>
        <v>9.4137800027379853E-3</v>
      </c>
      <c r="J16" s="3"/>
      <c r="K16" s="3">
        <f t="shared" si="4"/>
        <v>92500.004845072341</v>
      </c>
      <c r="L16" s="3">
        <f t="shared" si="4"/>
        <v>74741.838547838677</v>
      </c>
    </row>
    <row r="17" spans="1:12" x14ac:dyDescent="0.3">
      <c r="A17" s="6" t="s">
        <v>31</v>
      </c>
      <c r="B17" s="2" t="s">
        <v>32</v>
      </c>
      <c r="C17" s="3">
        <v>35374.772094956432</v>
      </c>
      <c r="D17" s="3">
        <v>34805.296870414793</v>
      </c>
      <c r="E17" s="3">
        <v>32075.501522137682</v>
      </c>
      <c r="G17" s="12">
        <f t="shared" si="3"/>
        <v>1.1738488574113087E-3</v>
      </c>
      <c r="H17" s="12">
        <f t="shared" si="3"/>
        <v>1.2814295584657462E-3</v>
      </c>
      <c r="I17" s="12">
        <f t="shared" si="3"/>
        <v>1.317780294544311E-3</v>
      </c>
      <c r="J17" s="3"/>
      <c r="K17" s="3">
        <f t="shared" si="4"/>
        <v>569.47522454163845</v>
      </c>
      <c r="L17" s="3">
        <f t="shared" si="4"/>
        <v>2729.7953482771118</v>
      </c>
    </row>
    <row r="18" spans="1:12" x14ac:dyDescent="0.3">
      <c r="A18" s="6" t="s">
        <v>33</v>
      </c>
      <c r="B18" s="2" t="s">
        <v>34</v>
      </c>
      <c r="C18" s="3">
        <v>654166.86982810718</v>
      </c>
      <c r="D18" s="3">
        <v>482786.79945324053</v>
      </c>
      <c r="E18" s="3">
        <v>507436.62853445078</v>
      </c>
      <c r="G18" s="12">
        <f t="shared" si="3"/>
        <v>2.1707363390011451E-2</v>
      </c>
      <c r="H18" s="12">
        <f t="shared" si="3"/>
        <v>1.777480242618841E-2</v>
      </c>
      <c r="I18" s="12">
        <f t="shared" si="3"/>
        <v>2.0847374415991222E-2</v>
      </c>
      <c r="J18" s="3"/>
      <c r="K18" s="3">
        <f t="shared" si="4"/>
        <v>171380.07037486666</v>
      </c>
      <c r="L18" s="3">
        <f t="shared" si="4"/>
        <v>-24649.82908121025</v>
      </c>
    </row>
    <row r="19" spans="1:12" x14ac:dyDescent="0.3">
      <c r="A19" s="6" t="s">
        <v>35</v>
      </c>
      <c r="B19" s="2" t="s">
        <v>36</v>
      </c>
      <c r="C19" s="3">
        <v>15999.753454105519</v>
      </c>
      <c r="D19" s="3">
        <v>13243.757395240449</v>
      </c>
      <c r="E19" s="3">
        <v>14990.535727786861</v>
      </c>
      <c r="G19" s="12">
        <f t="shared" si="3"/>
        <v>5.3092334448261093E-4</v>
      </c>
      <c r="H19" s="12">
        <f t="shared" si="3"/>
        <v>4.8759653608460019E-4</v>
      </c>
      <c r="I19" s="12">
        <f t="shared" si="3"/>
        <v>6.1586667859600346E-4</v>
      </c>
      <c r="J19" s="3"/>
      <c r="K19" s="3">
        <f t="shared" si="4"/>
        <v>2755.9960588650702</v>
      </c>
      <c r="L19" s="3">
        <f t="shared" si="4"/>
        <v>-1746.7783325464115</v>
      </c>
    </row>
    <row r="20" spans="1:12" s="16" customFormat="1" x14ac:dyDescent="0.3">
      <c r="A20" s="4" t="s">
        <v>37</v>
      </c>
      <c r="B20" s="2" t="s">
        <v>38</v>
      </c>
      <c r="C20" s="11">
        <v>1331783.106234326</v>
      </c>
      <c r="D20" s="11">
        <v>1038371.200674869</v>
      </c>
      <c r="E20" s="11">
        <v>938862.80117334542</v>
      </c>
      <c r="G20" s="13">
        <f t="shared" si="3"/>
        <v>4.4192852278353956E-2</v>
      </c>
      <c r="H20" s="13">
        <f t="shared" si="3"/>
        <v>3.8229800313393694E-2</v>
      </c>
      <c r="I20" s="13">
        <f t="shared" si="3"/>
        <v>3.857195803510708E-2</v>
      </c>
      <c r="J20" s="11"/>
      <c r="K20" s="11">
        <f t="shared" si="4"/>
        <v>293411.90555945702</v>
      </c>
      <c r="L20" s="11">
        <f t="shared" si="4"/>
        <v>99508.399501523585</v>
      </c>
    </row>
    <row r="21" spans="1:12" x14ac:dyDescent="0.3">
      <c r="A21" s="4"/>
      <c r="B21" s="2"/>
      <c r="G21" s="3"/>
      <c r="H21" s="3"/>
      <c r="I21" s="3"/>
      <c r="J21" s="3"/>
      <c r="K21" s="3"/>
      <c r="L21" s="3"/>
    </row>
    <row r="22" spans="1:12" x14ac:dyDescent="0.3">
      <c r="A22" s="6" t="s">
        <v>39</v>
      </c>
      <c r="B22" s="2" t="s">
        <v>40</v>
      </c>
      <c r="C22" s="3">
        <v>2600268.2543862732</v>
      </c>
      <c r="D22" s="3">
        <v>2443131.8483850691</v>
      </c>
      <c r="E22" s="3">
        <v>2216774.6684127338</v>
      </c>
      <c r="G22" s="12">
        <f t="shared" ref="G22:I28" si="5">C22/C$43</f>
        <v>8.6285274465680892E-2</v>
      </c>
      <c r="H22" s="12">
        <f t="shared" si="5"/>
        <v>8.9948991884934645E-2</v>
      </c>
      <c r="I22" s="12">
        <f t="shared" si="5"/>
        <v>9.1073306319564409E-2</v>
      </c>
      <c r="J22" s="3"/>
      <c r="K22" s="3">
        <f t="shared" ref="K22:L28" si="6">C22-D22</f>
        <v>157136.40600120416</v>
      </c>
      <c r="L22" s="3">
        <f t="shared" si="6"/>
        <v>226357.17997233523</v>
      </c>
    </row>
    <row r="23" spans="1:12" x14ac:dyDescent="0.3">
      <c r="A23" s="6" t="s">
        <v>41</v>
      </c>
      <c r="B23" s="2" t="s">
        <v>42</v>
      </c>
      <c r="C23" s="3">
        <v>0.11740690688586999</v>
      </c>
      <c r="D23" s="3">
        <v>-23.934942335165729</v>
      </c>
      <c r="E23" s="3">
        <v>2.7683918034276229E-3</v>
      </c>
      <c r="G23" s="12">
        <f t="shared" si="5"/>
        <v>3.8959392623146781E-9</v>
      </c>
      <c r="H23" s="12">
        <f t="shared" si="5"/>
        <v>-8.8121479620320195E-7</v>
      </c>
      <c r="I23" s="12">
        <f t="shared" si="5"/>
        <v>1.1373577942708277E-10</v>
      </c>
      <c r="J23" s="3"/>
      <c r="K23" s="3">
        <f t="shared" si="6"/>
        <v>24.052349242051598</v>
      </c>
      <c r="L23" s="3">
        <f t="shared" si="6"/>
        <v>-23.937710726969158</v>
      </c>
    </row>
    <row r="24" spans="1:12" x14ac:dyDescent="0.3">
      <c r="A24" s="6" t="s">
        <v>43</v>
      </c>
      <c r="B24" s="2" t="s">
        <v>44</v>
      </c>
      <c r="C24" s="3">
        <v>1701424.8403709261</v>
      </c>
      <c r="D24" s="3">
        <v>1540433.410205238</v>
      </c>
      <c r="E24" s="3">
        <v>6387406.8066617921</v>
      </c>
      <c r="G24" s="12">
        <f t="shared" si="5"/>
        <v>5.6458755394367149E-2</v>
      </c>
      <c r="H24" s="12">
        <f t="shared" si="5"/>
        <v>5.6714267142570621E-2</v>
      </c>
      <c r="I24" s="12">
        <f t="shared" si="5"/>
        <v>0.26241830754377388</v>
      </c>
      <c r="J24" s="3"/>
      <c r="K24" s="3">
        <f t="shared" si="6"/>
        <v>160991.43016568804</v>
      </c>
      <c r="L24" s="3">
        <f t="shared" si="6"/>
        <v>-4846973.3964565545</v>
      </c>
    </row>
    <row r="25" spans="1:12" x14ac:dyDescent="0.3">
      <c r="A25" s="6" t="s">
        <v>45</v>
      </c>
      <c r="B25" s="2" t="s">
        <v>46</v>
      </c>
      <c r="C25" s="3">
        <v>8182569.2711289013</v>
      </c>
      <c r="D25" s="3">
        <v>6574218.3146115458</v>
      </c>
      <c r="E25" s="3">
        <v>5099367.7491084673</v>
      </c>
      <c r="G25" s="12">
        <f t="shared" si="5"/>
        <v>0.27152399918847803</v>
      </c>
      <c r="H25" s="12">
        <f t="shared" si="5"/>
        <v>0.24204355169028896</v>
      </c>
      <c r="I25" s="12">
        <f t="shared" si="5"/>
        <v>0.20950089680661896</v>
      </c>
      <c r="J25" s="3"/>
      <c r="K25" s="3">
        <f t="shared" si="6"/>
        <v>1608350.9565173555</v>
      </c>
      <c r="L25" s="3">
        <f t="shared" si="6"/>
        <v>1474850.5655030785</v>
      </c>
    </row>
    <row r="26" spans="1:12" x14ac:dyDescent="0.3">
      <c r="A26" s="6" t="s">
        <v>47</v>
      </c>
      <c r="B26" s="2" t="s">
        <v>48</v>
      </c>
      <c r="C26" s="3">
        <v>6846.3114133533127</v>
      </c>
      <c r="D26" s="3">
        <v>6500.8321810251637</v>
      </c>
      <c r="E26" s="3">
        <v>6189.0500412415713</v>
      </c>
      <c r="G26" s="12">
        <f t="shared" si="5"/>
        <v>2.2718266024369948E-4</v>
      </c>
      <c r="H26" s="12">
        <f t="shared" si="5"/>
        <v>2.3934168820355508E-4</v>
      </c>
      <c r="I26" s="12">
        <f t="shared" si="5"/>
        <v>2.5426907762199352E-4</v>
      </c>
      <c r="J26" s="3"/>
      <c r="K26" s="3">
        <f t="shared" si="6"/>
        <v>345.47923232814901</v>
      </c>
      <c r="L26" s="3">
        <f t="shared" si="6"/>
        <v>311.78213978359236</v>
      </c>
    </row>
    <row r="27" spans="1:12" x14ac:dyDescent="0.3">
      <c r="A27" s="6" t="s">
        <v>49</v>
      </c>
      <c r="B27" s="2" t="s">
        <v>50</v>
      </c>
      <c r="C27" s="3">
        <v>3846416.8653861722</v>
      </c>
      <c r="D27" s="3">
        <v>4382909.1104695108</v>
      </c>
      <c r="E27" s="3">
        <v>-188353.36069323131</v>
      </c>
      <c r="G27" s="12">
        <f t="shared" si="5"/>
        <v>0.12763649841873864</v>
      </c>
      <c r="H27" s="12">
        <f t="shared" si="5"/>
        <v>0.1613659353958416</v>
      </c>
      <c r="I27" s="12">
        <f t="shared" si="5"/>
        <v>-7.7382530390500744E-3</v>
      </c>
      <c r="J27" s="3"/>
      <c r="K27" s="3">
        <f t="shared" si="6"/>
        <v>-536492.24508333858</v>
      </c>
      <c r="L27" s="3">
        <f t="shared" si="6"/>
        <v>4571262.471162742</v>
      </c>
    </row>
    <row r="28" spans="1:12" s="16" customFormat="1" x14ac:dyDescent="0.3">
      <c r="A28" s="4" t="s">
        <v>51</v>
      </c>
      <c r="B28" s="2" t="s">
        <v>52</v>
      </c>
      <c r="C28" s="11">
        <v>16337525.660092531</v>
      </c>
      <c r="D28" s="11">
        <v>14947169.580910049</v>
      </c>
      <c r="E28" s="11">
        <v>13521384.916299401</v>
      </c>
      <c r="G28" s="13">
        <f t="shared" si="5"/>
        <v>0.54213171402344762</v>
      </c>
      <c r="H28" s="13">
        <f t="shared" si="5"/>
        <v>0.55031120658704302</v>
      </c>
      <c r="I28" s="13">
        <f t="shared" si="5"/>
        <v>0.55550852682226515</v>
      </c>
      <c r="J28" s="11"/>
      <c r="K28" s="11">
        <f t="shared" si="6"/>
        <v>1390356.0791824814</v>
      </c>
      <c r="L28" s="11">
        <f t="shared" si="6"/>
        <v>1425784.6646106485</v>
      </c>
    </row>
    <row r="29" spans="1:12" x14ac:dyDescent="0.3">
      <c r="A29" s="4"/>
      <c r="B29" s="2"/>
      <c r="G29" s="3"/>
      <c r="H29" s="3"/>
      <c r="I29" s="3"/>
      <c r="J29" s="3"/>
      <c r="K29" s="3"/>
      <c r="L29" s="3"/>
    </row>
    <row r="30" spans="1:12" x14ac:dyDescent="0.3">
      <c r="A30" s="6" t="s">
        <v>53</v>
      </c>
      <c r="B30" s="2" t="s">
        <v>54</v>
      </c>
      <c r="C30" s="3">
        <v>284464.24778532359</v>
      </c>
      <c r="D30" s="3">
        <v>224293.87925872681</v>
      </c>
      <c r="E30" s="3">
        <v>213315.36934597019</v>
      </c>
      <c r="G30" s="12">
        <f t="shared" ref="G30:I34" si="7">C30/C$43</f>
        <v>9.4394398171904533E-3</v>
      </c>
      <c r="H30" s="12">
        <f t="shared" si="7"/>
        <v>8.2578467218703648E-3</v>
      </c>
      <c r="I30" s="12">
        <f t="shared" si="7"/>
        <v>8.7637847237883783E-3</v>
      </c>
      <c r="J30" s="3"/>
      <c r="K30" s="3">
        <f t="shared" ref="K30:L34" si="8">C30-D30</f>
        <v>60170.36852659678</v>
      </c>
      <c r="L30" s="3">
        <f t="shared" si="8"/>
        <v>10978.509912756621</v>
      </c>
    </row>
    <row r="31" spans="1:12" x14ac:dyDescent="0.3">
      <c r="A31" s="6" t="s">
        <v>55</v>
      </c>
      <c r="B31" s="2" t="s">
        <v>56</v>
      </c>
      <c r="C31" s="3">
        <v>2225703.1166988071</v>
      </c>
      <c r="D31" s="3">
        <v>2293310.211599973</v>
      </c>
      <c r="E31" s="3">
        <v>2152584.348722891</v>
      </c>
      <c r="G31" s="12">
        <f t="shared" si="7"/>
        <v>7.3855996964745999E-2</v>
      </c>
      <c r="H31" s="12">
        <f t="shared" si="7"/>
        <v>8.4432996012555439E-2</v>
      </c>
      <c r="I31" s="12">
        <f t="shared" si="7"/>
        <v>8.8436130457188775E-2</v>
      </c>
      <c r="J31" s="3"/>
      <c r="K31" s="3">
        <f t="shared" si="8"/>
        <v>-67607.094901165925</v>
      </c>
      <c r="L31" s="3">
        <f t="shared" si="8"/>
        <v>140725.86287708208</v>
      </c>
    </row>
    <row r="32" spans="1:12" x14ac:dyDescent="0.3">
      <c r="A32" s="6" t="s">
        <v>57</v>
      </c>
      <c r="B32" s="2" t="s">
        <v>58</v>
      </c>
      <c r="C32" s="3">
        <v>5023.4849700023588</v>
      </c>
      <c r="D32" s="3">
        <v>3795.3493246325779</v>
      </c>
      <c r="E32" s="3">
        <v>2353.4077722728171</v>
      </c>
      <c r="G32" s="12">
        <f t="shared" si="7"/>
        <v>1.6669540870627663E-4</v>
      </c>
      <c r="H32" s="12">
        <f t="shared" si="7"/>
        <v>1.3973369706900108E-4</v>
      </c>
      <c r="I32" s="12">
        <f t="shared" si="7"/>
        <v>9.6686699822546012E-5</v>
      </c>
      <c r="J32" s="3"/>
      <c r="K32" s="3">
        <f t="shared" si="8"/>
        <v>1228.1356453697808</v>
      </c>
      <c r="L32" s="3">
        <f t="shared" si="8"/>
        <v>1441.9415523597609</v>
      </c>
    </row>
    <row r="33" spans="1:12" x14ac:dyDescent="0.3">
      <c r="A33" s="6" t="s">
        <v>59</v>
      </c>
      <c r="B33" s="2" t="s">
        <v>60</v>
      </c>
      <c r="C33" s="3">
        <v>1862051.878742137</v>
      </c>
      <c r="D33" s="3">
        <v>1692771.780016067</v>
      </c>
      <c r="E33" s="3">
        <v>1196558.9846792901</v>
      </c>
      <c r="G33" s="12">
        <f t="shared" si="7"/>
        <v>6.1788877803503214E-2</v>
      </c>
      <c r="H33" s="12">
        <f t="shared" si="7"/>
        <v>6.2322921787605852E-2</v>
      </c>
      <c r="I33" s="12">
        <f t="shared" si="7"/>
        <v>4.9159070831115412E-2</v>
      </c>
      <c r="J33" s="3"/>
      <c r="K33" s="3">
        <f t="shared" si="8"/>
        <v>169280.09872607002</v>
      </c>
      <c r="L33" s="3">
        <f t="shared" si="8"/>
        <v>496212.79533677688</v>
      </c>
    </row>
    <row r="34" spans="1:12" s="16" customFormat="1" x14ac:dyDescent="0.3">
      <c r="A34" s="4" t="s">
        <v>61</v>
      </c>
      <c r="B34" s="2" t="s">
        <v>62</v>
      </c>
      <c r="C34" s="11">
        <v>4377242.7281962698</v>
      </c>
      <c r="D34" s="11">
        <v>4214171.2201993996</v>
      </c>
      <c r="E34" s="11">
        <v>3564812.1105204239</v>
      </c>
      <c r="G34" s="13">
        <f t="shared" si="7"/>
        <v>0.14525100999414592</v>
      </c>
      <c r="H34" s="13">
        <f t="shared" si="7"/>
        <v>0.15515349821910066</v>
      </c>
      <c r="I34" s="13">
        <f t="shared" si="7"/>
        <v>0.14645567271191509</v>
      </c>
      <c r="J34" s="11"/>
      <c r="K34" s="11">
        <f t="shared" si="8"/>
        <v>163071.5079968702</v>
      </c>
      <c r="L34" s="11">
        <f t="shared" si="8"/>
        <v>649359.10967897577</v>
      </c>
    </row>
    <row r="35" spans="1:12" x14ac:dyDescent="0.3">
      <c r="A35" s="4"/>
      <c r="B35" s="2"/>
      <c r="G35" s="3"/>
      <c r="H35" s="3"/>
      <c r="I35" s="3"/>
      <c r="J35" s="3"/>
      <c r="K35" s="3"/>
      <c r="L35" s="3"/>
    </row>
    <row r="36" spans="1:12" x14ac:dyDescent="0.3">
      <c r="A36" s="6" t="s">
        <v>53</v>
      </c>
      <c r="B36" s="2" t="s">
        <v>63</v>
      </c>
      <c r="C36" s="3">
        <v>192873.95848079689</v>
      </c>
      <c r="D36" s="3">
        <v>113310.4149160041</v>
      </c>
      <c r="E36" s="3">
        <v>103592.1556983544</v>
      </c>
      <c r="G36" s="12">
        <f t="shared" ref="G36:I41" si="9">C36/C$43</f>
        <v>6.400179064881082E-3</v>
      </c>
      <c r="H36" s="12">
        <f t="shared" si="9"/>
        <v>4.1717591289620057E-3</v>
      </c>
      <c r="I36" s="12">
        <f t="shared" si="9"/>
        <v>4.2559490879492791E-3</v>
      </c>
      <c r="J36" s="3"/>
      <c r="K36" s="3">
        <f t="shared" ref="K36:L41" si="10">C36-D36</f>
        <v>79563.543564792795</v>
      </c>
      <c r="L36" s="3">
        <f t="shared" si="10"/>
        <v>9718.2592176496983</v>
      </c>
    </row>
    <row r="37" spans="1:12" x14ac:dyDescent="0.3">
      <c r="A37" s="6" t="s">
        <v>64</v>
      </c>
      <c r="B37" s="2" t="s">
        <v>65</v>
      </c>
      <c r="C37" s="3">
        <v>652083.60352654848</v>
      </c>
      <c r="D37" s="3">
        <v>501789.75865448453</v>
      </c>
      <c r="E37" s="3">
        <v>473619.1784096997</v>
      </c>
      <c r="G37" s="12">
        <f t="shared" si="9"/>
        <v>2.163823390527007E-2</v>
      </c>
      <c r="H37" s="12">
        <f t="shared" si="9"/>
        <v>1.8474435982237504E-2</v>
      </c>
      <c r="I37" s="12">
        <f t="shared" si="9"/>
        <v>1.9458028426954228E-2</v>
      </c>
      <c r="J37" s="3"/>
      <c r="K37" s="3">
        <f t="shared" si="10"/>
        <v>150293.84487206396</v>
      </c>
      <c r="L37" s="3">
        <f t="shared" si="10"/>
        <v>28170.580244784825</v>
      </c>
    </row>
    <row r="38" spans="1:12" x14ac:dyDescent="0.3">
      <c r="A38" s="6" t="s">
        <v>66</v>
      </c>
      <c r="B38" s="2" t="s">
        <v>67</v>
      </c>
      <c r="C38" s="3">
        <v>208517.30918542799</v>
      </c>
      <c r="D38" s="3">
        <v>177999.2610450628</v>
      </c>
      <c r="E38" s="3">
        <v>108322.7865498905</v>
      </c>
      <c r="G38" s="12">
        <f t="shared" si="9"/>
        <v>6.9192758183929922E-3</v>
      </c>
      <c r="H38" s="12">
        <f t="shared" si="9"/>
        <v>6.5534138478240654E-3</v>
      </c>
      <c r="I38" s="12">
        <f t="shared" si="9"/>
        <v>4.4503009085315745E-3</v>
      </c>
      <c r="J38" s="3"/>
      <c r="K38" s="3">
        <f t="shared" si="10"/>
        <v>30518.048140365194</v>
      </c>
      <c r="L38" s="3">
        <f t="shared" si="10"/>
        <v>69676.474495172297</v>
      </c>
    </row>
    <row r="39" spans="1:12" x14ac:dyDescent="0.3">
      <c r="A39" s="6" t="s">
        <v>57</v>
      </c>
      <c r="B39" s="2" t="s">
        <v>68</v>
      </c>
      <c r="C39" s="3">
        <v>89396.097083132379</v>
      </c>
      <c r="D39" s="3">
        <v>77355.134369895983</v>
      </c>
      <c r="E39" s="3">
        <v>72127.066958678683</v>
      </c>
      <c r="G39" s="12">
        <f t="shared" si="9"/>
        <v>2.9664503883270778E-3</v>
      </c>
      <c r="H39" s="12">
        <f t="shared" si="9"/>
        <v>2.8479905242507117E-3</v>
      </c>
      <c r="I39" s="12">
        <f t="shared" si="9"/>
        <v>2.963246809276713E-3</v>
      </c>
      <c r="J39" s="3"/>
      <c r="K39" s="3">
        <f t="shared" si="10"/>
        <v>12040.962713236397</v>
      </c>
      <c r="L39" s="3">
        <f t="shared" si="10"/>
        <v>5228.0674112173001</v>
      </c>
    </row>
    <row r="40" spans="1:12" x14ac:dyDescent="0.3">
      <c r="A40" s="6" t="s">
        <v>59</v>
      </c>
      <c r="B40" s="2" t="s">
        <v>69</v>
      </c>
      <c r="C40" s="3">
        <v>8278073.4923351817</v>
      </c>
      <c r="D40" s="3">
        <v>7129507.9106621966</v>
      </c>
      <c r="E40" s="3">
        <v>6496695.1046048012</v>
      </c>
      <c r="G40" s="12">
        <f t="shared" si="9"/>
        <v>0.2746931368055352</v>
      </c>
      <c r="H40" s="12">
        <f t="shared" si="9"/>
        <v>0.26248769571058178</v>
      </c>
      <c r="I40" s="12">
        <f t="shared" si="9"/>
        <v>0.26690827523310795</v>
      </c>
      <c r="J40" s="3"/>
      <c r="K40" s="3">
        <f t="shared" si="10"/>
        <v>1148565.5816729851</v>
      </c>
      <c r="L40" s="3">
        <f t="shared" si="10"/>
        <v>632812.80605739541</v>
      </c>
    </row>
    <row r="41" spans="1:12" s="16" customFormat="1" x14ac:dyDescent="0.3">
      <c r="A41" s="4" t="s">
        <v>70</v>
      </c>
      <c r="B41" s="2" t="s">
        <v>71</v>
      </c>
      <c r="C41" s="11">
        <v>9420944.4606110882</v>
      </c>
      <c r="D41" s="11">
        <v>7999962.4796476439</v>
      </c>
      <c r="E41" s="11">
        <v>7254356.2922214242</v>
      </c>
      <c r="G41" s="13">
        <f t="shared" si="9"/>
        <v>0.31261727598240641</v>
      </c>
      <c r="H41" s="13">
        <f t="shared" si="9"/>
        <v>0.29453529519385607</v>
      </c>
      <c r="I41" s="13">
        <f t="shared" si="9"/>
        <v>0.29803580046581973</v>
      </c>
      <c r="J41" s="11"/>
      <c r="K41" s="11">
        <f t="shared" si="10"/>
        <v>1420981.9809634443</v>
      </c>
      <c r="L41" s="11">
        <f t="shared" si="10"/>
        <v>745606.18742621969</v>
      </c>
    </row>
    <row r="42" spans="1:12" x14ac:dyDescent="0.3">
      <c r="A42" s="4"/>
      <c r="B42" s="2"/>
      <c r="G42" s="3"/>
      <c r="H42" s="3"/>
      <c r="I42" s="3"/>
      <c r="J42" s="3"/>
      <c r="K42" s="3"/>
      <c r="L42" s="3"/>
    </row>
    <row r="43" spans="1:12" s="16" customFormat="1" x14ac:dyDescent="0.3">
      <c r="A43" s="4" t="s">
        <v>72</v>
      </c>
      <c r="B43" s="2" t="s">
        <v>73</v>
      </c>
      <c r="C43" s="11">
        <v>30135712.84889989</v>
      </c>
      <c r="D43" s="11">
        <v>27161303.280757099</v>
      </c>
      <c r="E43" s="11">
        <v>24340553.319041248</v>
      </c>
      <c r="G43" s="11"/>
      <c r="H43" s="11"/>
      <c r="I43" s="11"/>
      <c r="J43" s="11"/>
      <c r="K43" s="11">
        <f t="shared" ref="K43:L63" si="11">C43-D43</f>
        <v>2974409.5681427903</v>
      </c>
      <c r="L43" s="11">
        <f t="shared" si="11"/>
        <v>2820749.961715851</v>
      </c>
    </row>
    <row r="44" spans="1:12" s="16" customFormat="1" x14ac:dyDescent="0.3">
      <c r="A44" s="4" t="s">
        <v>74</v>
      </c>
      <c r="B44" s="2" t="s">
        <v>75</v>
      </c>
      <c r="C44" s="11">
        <v>30135712.84889989</v>
      </c>
      <c r="D44" s="11">
        <v>27161303.280757099</v>
      </c>
      <c r="E44" s="11">
        <v>24340553.319041248</v>
      </c>
      <c r="G44" s="11"/>
      <c r="H44" s="11"/>
      <c r="I44" s="11"/>
      <c r="J44" s="11"/>
      <c r="K44" s="11">
        <f t="shared" si="11"/>
        <v>2974409.5681427903</v>
      </c>
      <c r="L44" s="11">
        <f t="shared" si="11"/>
        <v>2820749.961715851</v>
      </c>
    </row>
    <row r="45" spans="1:12" x14ac:dyDescent="0.3">
      <c r="A45" s="4"/>
      <c r="B45" s="2"/>
      <c r="G45" s="3"/>
      <c r="H45" s="3"/>
      <c r="I45" s="3"/>
      <c r="J45" s="3"/>
      <c r="K45" s="3"/>
      <c r="L45" s="3"/>
    </row>
    <row r="46" spans="1:12" x14ac:dyDescent="0.3">
      <c r="A46" s="6" t="s">
        <v>76</v>
      </c>
      <c r="B46" s="2" t="s">
        <v>77</v>
      </c>
      <c r="C46" s="3">
        <v>2615179.0406829002</v>
      </c>
      <c r="D46" s="3">
        <v>2186784.9755981052</v>
      </c>
      <c r="E46" s="3">
        <v>0</v>
      </c>
      <c r="G46" s="12">
        <f>C$63/C46</f>
        <v>-3.9782418965019224E-2</v>
      </c>
      <c r="H46" s="12">
        <f t="shared" ref="H46:H48" si="12">D$63/D46</f>
        <v>-6.3797945188671518E-2</v>
      </c>
      <c r="I46" s="3"/>
      <c r="J46" s="3"/>
      <c r="K46" s="3">
        <f t="shared" si="11"/>
        <v>428394.065084795</v>
      </c>
      <c r="L46" s="3"/>
    </row>
    <row r="47" spans="1:12" x14ac:dyDescent="0.3">
      <c r="A47" s="6" t="s">
        <v>78</v>
      </c>
      <c r="B47" s="2" t="s">
        <v>79</v>
      </c>
      <c r="C47" s="3">
        <v>2751681.6956907641</v>
      </c>
      <c r="D47" s="3">
        <v>2413170.04378579</v>
      </c>
      <c r="E47" s="3">
        <v>0</v>
      </c>
      <c r="G47" s="12">
        <f t="shared" ref="G47:G48" si="13">C$63/C47</f>
        <v>-3.780893278023828E-2</v>
      </c>
      <c r="H47" s="12">
        <f t="shared" si="12"/>
        <v>-5.7812912261147889E-2</v>
      </c>
      <c r="I47" s="3"/>
      <c r="J47" s="3"/>
      <c r="K47" s="3">
        <f t="shared" si="11"/>
        <v>338511.65190497413</v>
      </c>
      <c r="L47" s="3"/>
    </row>
    <row r="48" spans="1:12" s="16" customFormat="1" x14ac:dyDescent="0.3">
      <c r="A48" s="4" t="s">
        <v>80</v>
      </c>
      <c r="B48" s="2" t="s">
        <v>81</v>
      </c>
      <c r="C48" s="11">
        <v>-136502.65500786441</v>
      </c>
      <c r="D48" s="11">
        <v>-226385.06818768501</v>
      </c>
      <c r="E48" s="11">
        <v>0</v>
      </c>
      <c r="G48" s="14">
        <f t="shared" si="13"/>
        <v>0.76216941171576613</v>
      </c>
      <c r="H48" s="14">
        <f t="shared" si="12"/>
        <v>0.61626143954403945</v>
      </c>
      <c r="I48" s="11"/>
      <c r="J48" s="11"/>
      <c r="K48" s="11">
        <f t="shared" si="11"/>
        <v>89882.413179820607</v>
      </c>
      <c r="L48" s="11"/>
    </row>
    <row r="49" spans="1:12" x14ac:dyDescent="0.3">
      <c r="A49" s="4"/>
      <c r="B49" s="2"/>
      <c r="G49" s="3"/>
      <c r="H49" s="3"/>
      <c r="I49" s="3"/>
      <c r="J49" s="3"/>
      <c r="K49" s="3"/>
      <c r="L49" s="3"/>
    </row>
    <row r="50" spans="1:12" x14ac:dyDescent="0.3">
      <c r="A50" s="6" t="s">
        <v>82</v>
      </c>
      <c r="B50" s="2" t="s">
        <v>83</v>
      </c>
      <c r="C50" s="3">
        <v>2835.9557466649489</v>
      </c>
      <c r="D50" s="3">
        <v>3168.719358388601</v>
      </c>
      <c r="E50" s="3">
        <v>0</v>
      </c>
      <c r="G50" s="12">
        <f t="shared" ref="G50:H52" si="14">C$63/C50</f>
        <v>-36.685392001385019</v>
      </c>
      <c r="H50" s="12">
        <f t="shared" si="14"/>
        <v>-44.028003819045992</v>
      </c>
      <c r="I50" s="3"/>
      <c r="J50" s="3"/>
      <c r="K50" s="3">
        <f t="shared" si="11"/>
        <v>-332.76361172365205</v>
      </c>
      <c r="L50" s="3"/>
    </row>
    <row r="51" spans="1:12" x14ac:dyDescent="0.3">
      <c r="A51" s="10" t="s">
        <v>84</v>
      </c>
      <c r="B51" s="2" t="s">
        <v>85</v>
      </c>
      <c r="C51" s="3">
        <v>164074.67937628299</v>
      </c>
      <c r="D51" s="3">
        <v>129856.2444803439</v>
      </c>
      <c r="E51" s="3">
        <v>0</v>
      </c>
      <c r="G51" s="12">
        <f t="shared" si="14"/>
        <v>-0.63409021221602901</v>
      </c>
      <c r="H51" s="12">
        <f t="shared" si="14"/>
        <v>-1.0743602556112426</v>
      </c>
      <c r="I51" s="3"/>
      <c r="J51" s="3"/>
      <c r="K51" s="3">
        <f t="shared" si="11"/>
        <v>34218.434895939092</v>
      </c>
      <c r="L51" s="3"/>
    </row>
    <row r="52" spans="1:12" s="16" customFormat="1" x14ac:dyDescent="0.3">
      <c r="A52" s="9" t="s">
        <v>105</v>
      </c>
      <c r="B52" s="2" t="s">
        <v>86</v>
      </c>
      <c r="C52" s="11">
        <v>-303413.29013081238</v>
      </c>
      <c r="D52" s="11">
        <v>-359410.03202641761</v>
      </c>
      <c r="E52" s="11">
        <v>0</v>
      </c>
      <c r="G52" s="14">
        <f t="shared" si="14"/>
        <v>0.34289252201223486</v>
      </c>
      <c r="H52" s="14">
        <f t="shared" si="14"/>
        <v>0.38817054500683429</v>
      </c>
      <c r="I52" s="11"/>
      <c r="J52" s="11"/>
      <c r="K52" s="11">
        <f t="shared" si="11"/>
        <v>55996.741895605228</v>
      </c>
      <c r="L52" s="11"/>
    </row>
    <row r="53" spans="1:12" x14ac:dyDescent="0.3">
      <c r="A53" s="5"/>
      <c r="B53" s="2"/>
      <c r="G53" s="3"/>
      <c r="H53" s="3"/>
      <c r="I53" s="3"/>
      <c r="J53" s="3"/>
      <c r="K53" s="3"/>
      <c r="L53" s="3"/>
    </row>
    <row r="54" spans="1:12" x14ac:dyDescent="0.3">
      <c r="A54" s="6" t="s">
        <v>87</v>
      </c>
      <c r="B54" s="2" t="s">
        <v>88</v>
      </c>
      <c r="C54" s="3">
        <v>261.75078040165192</v>
      </c>
      <c r="D54" s="3">
        <v>14.381704120413239</v>
      </c>
      <c r="E54" s="3">
        <v>0</v>
      </c>
      <c r="G54" s="12">
        <f t="shared" ref="G54:H59" si="15">C$63/C54</f>
        <v>-397.47025053885034</v>
      </c>
      <c r="H54" s="12">
        <f t="shared" si="15"/>
        <v>-9700.6854573371365</v>
      </c>
      <c r="I54" s="3"/>
      <c r="J54" s="3"/>
      <c r="K54" s="3">
        <f t="shared" si="11"/>
        <v>247.36907628123868</v>
      </c>
      <c r="L54" s="3"/>
    </row>
    <row r="55" spans="1:12" x14ac:dyDescent="0.3">
      <c r="A55" s="6" t="s">
        <v>89</v>
      </c>
      <c r="B55" s="2" t="s">
        <v>90</v>
      </c>
      <c r="C55" s="3">
        <v>29131.393404491409</v>
      </c>
      <c r="D55" s="3">
        <v>32114.197035891812</v>
      </c>
      <c r="E55" s="3">
        <v>0</v>
      </c>
      <c r="G55" s="12">
        <f t="shared" si="15"/>
        <v>-3.5713412956396322</v>
      </c>
      <c r="H55" s="12">
        <f t="shared" si="15"/>
        <v>-4.3442589536551379</v>
      </c>
      <c r="I55" s="3"/>
      <c r="J55" s="3"/>
      <c r="K55" s="3">
        <f t="shared" si="11"/>
        <v>-2982.8036314004021</v>
      </c>
      <c r="L55" s="3"/>
    </row>
    <row r="56" spans="1:12" x14ac:dyDescent="0.3">
      <c r="A56" s="6" t="s">
        <v>91</v>
      </c>
      <c r="B56" s="2" t="s">
        <v>92</v>
      </c>
      <c r="C56" s="3">
        <v>120727.9646528352</v>
      </c>
      <c r="D56" s="3">
        <v>94407.704584843144</v>
      </c>
      <c r="E56" s="3">
        <v>0</v>
      </c>
      <c r="G56" s="12">
        <f t="shared" si="15"/>
        <v>-0.8617568312706656</v>
      </c>
      <c r="H56" s="12">
        <f t="shared" si="15"/>
        <v>-1.477764856439657</v>
      </c>
      <c r="I56" s="3"/>
      <c r="J56" s="3"/>
      <c r="K56" s="3">
        <f t="shared" si="11"/>
        <v>26320.260067992058</v>
      </c>
      <c r="L56" s="3"/>
    </row>
    <row r="57" spans="1:12" x14ac:dyDescent="0.3">
      <c r="A57" s="6" t="s">
        <v>93</v>
      </c>
      <c r="B57" s="2" t="s">
        <v>94</v>
      </c>
      <c r="C57" s="3">
        <v>464395.11156031792</v>
      </c>
      <c r="D57" s="3">
        <v>416001.83584749012</v>
      </c>
      <c r="E57" s="3">
        <v>0</v>
      </c>
      <c r="G57" s="12">
        <f t="shared" si="15"/>
        <v>-0.22402937859407507</v>
      </c>
      <c r="H57" s="12">
        <f t="shared" si="15"/>
        <v>-0.33536483734116196</v>
      </c>
      <c r="I57" s="3"/>
      <c r="J57" s="3"/>
      <c r="K57" s="3">
        <f t="shared" si="11"/>
        <v>48393.275712827803</v>
      </c>
      <c r="L57" s="3"/>
    </row>
    <row r="58" spans="1:12" x14ac:dyDescent="0.3">
      <c r="A58" s="6" t="s">
        <v>95</v>
      </c>
      <c r="B58" s="2" t="s">
        <v>96</v>
      </c>
      <c r="C58" s="3">
        <v>169831.92525178401</v>
      </c>
      <c r="D58" s="3">
        <v>130448.5642588777</v>
      </c>
      <c r="E58" s="3">
        <v>0</v>
      </c>
      <c r="G58" s="12">
        <f t="shared" si="15"/>
        <v>-0.6125947645635097</v>
      </c>
      <c r="H58" s="12">
        <f t="shared" si="15"/>
        <v>-1.0694819740273511</v>
      </c>
      <c r="I58" s="3"/>
      <c r="J58" s="3"/>
      <c r="K58" s="3">
        <f t="shared" si="11"/>
        <v>39383.36099290631</v>
      </c>
      <c r="L58" s="3"/>
    </row>
    <row r="59" spans="1:12" s="16" customFormat="1" x14ac:dyDescent="0.3">
      <c r="A59" s="4" t="s">
        <v>97</v>
      </c>
      <c r="B59" s="2" t="s">
        <v>98</v>
      </c>
      <c r="C59" s="11">
        <v>-100184.92429022081</v>
      </c>
      <c r="D59" s="11">
        <v>-136135.8862826362</v>
      </c>
      <c r="E59" s="11">
        <v>0</v>
      </c>
      <c r="G59" s="14">
        <f t="shared" si="15"/>
        <v>1.0384611158022257</v>
      </c>
      <c r="H59" s="14">
        <f t="shared" si="15"/>
        <v>1.0248024369046382</v>
      </c>
      <c r="I59" s="11"/>
      <c r="J59" s="11"/>
      <c r="K59" s="11">
        <f t="shared" si="11"/>
        <v>35950.961992415396</v>
      </c>
      <c r="L59" s="11"/>
    </row>
    <row r="60" spans="1:12" x14ac:dyDescent="0.3">
      <c r="A60" s="4"/>
      <c r="B60" s="2"/>
      <c r="G60" s="3"/>
      <c r="H60" s="3"/>
      <c r="I60" s="3"/>
      <c r="J60" s="3"/>
      <c r="K60" s="3"/>
      <c r="L60" s="3"/>
    </row>
    <row r="61" spans="1:12" x14ac:dyDescent="0.3">
      <c r="A61" s="6" t="s">
        <v>99</v>
      </c>
      <c r="B61" s="2" t="s">
        <v>100</v>
      </c>
      <c r="C61" s="3">
        <v>-485.08832807570872</v>
      </c>
      <c r="D61" s="3">
        <v>-2097.7035648956862</v>
      </c>
      <c r="E61" s="3">
        <v>0</v>
      </c>
      <c r="G61" s="12">
        <f t="shared" ref="G61:H63" si="16">C$63/C61</f>
        <v>214.47258621474552</v>
      </c>
      <c r="H61" s="12">
        <f t="shared" si="16"/>
        <v>66.507198799347947</v>
      </c>
      <c r="I61" s="3"/>
      <c r="J61" s="3"/>
      <c r="K61" s="3">
        <f t="shared" si="11"/>
        <v>1612.6152368199776</v>
      </c>
      <c r="L61" s="3"/>
    </row>
    <row r="62" spans="1:12" x14ac:dyDescent="0.3">
      <c r="A62" s="6" t="s">
        <v>101</v>
      </c>
      <c r="B62" s="2" t="s">
        <v>102</v>
      </c>
      <c r="C62" s="3">
        <v>-3368.135646687696</v>
      </c>
      <c r="D62" s="3">
        <v>-1278.7981650864219</v>
      </c>
      <c r="E62" s="3">
        <v>0</v>
      </c>
      <c r="G62" s="12">
        <f t="shared" si="16"/>
        <v>30.888942482853313</v>
      </c>
      <c r="H62" s="12">
        <f t="shared" si="16"/>
        <v>109.09648748455153</v>
      </c>
      <c r="I62" s="3"/>
      <c r="J62" s="3"/>
      <c r="K62" s="3">
        <f t="shared" si="11"/>
        <v>-2089.3374816012738</v>
      </c>
      <c r="L62" s="3"/>
    </row>
    <row r="63" spans="1:12" s="16" customFormat="1" x14ac:dyDescent="0.3">
      <c r="A63" s="4" t="s">
        <v>103</v>
      </c>
      <c r="B63" s="2" t="s">
        <v>104</v>
      </c>
      <c r="C63" s="11">
        <v>-104038.14826498419</v>
      </c>
      <c r="D63" s="11">
        <v>-139512.38801261829</v>
      </c>
      <c r="E63" s="11">
        <v>0</v>
      </c>
      <c r="G63" s="14">
        <f t="shared" si="16"/>
        <v>1</v>
      </c>
      <c r="H63" s="14">
        <f t="shared" si="16"/>
        <v>1</v>
      </c>
      <c r="I63" s="11"/>
      <c r="J63" s="11"/>
      <c r="K63" s="11">
        <f t="shared" si="11"/>
        <v>35474.239747634099</v>
      </c>
      <c r="L63" s="11"/>
    </row>
    <row r="66" spans="3:5" x14ac:dyDescent="0.3">
      <c r="C66" s="3">
        <f>SUM(C3:C11)-C12</f>
        <v>0</v>
      </c>
      <c r="D66" s="3">
        <f t="shared" ref="D66:E66" si="17">SUM(D3:D11)-D12</f>
        <v>0</v>
      </c>
      <c r="E66" s="3">
        <f t="shared" si="17"/>
        <v>0</v>
      </c>
    </row>
    <row r="67" spans="3:5" x14ac:dyDescent="0.3">
      <c r="C67" s="3">
        <f>SUM(C14:C19)-C20</f>
        <v>0</v>
      </c>
      <c r="D67" s="3">
        <f t="shared" ref="D67:E67" si="18">SUM(D14:D19)-D20</f>
        <v>0</v>
      </c>
      <c r="E67" s="3">
        <f t="shared" si="18"/>
        <v>0</v>
      </c>
    </row>
    <row r="68" spans="3:5" x14ac:dyDescent="0.3">
      <c r="C68" s="3">
        <f>SUM(C22:C27)-C28</f>
        <v>0</v>
      </c>
      <c r="D68" s="3">
        <f t="shared" ref="D68:E68" si="19">SUM(D22:D27)-D28</f>
        <v>0</v>
      </c>
      <c r="E68" s="3">
        <f t="shared" si="19"/>
        <v>0</v>
      </c>
    </row>
    <row r="69" spans="3:5" x14ac:dyDescent="0.3">
      <c r="C69" s="3">
        <f>SUM(C30:C33)-C34</f>
        <v>0</v>
      </c>
      <c r="D69" s="3">
        <f t="shared" ref="D69:E69" si="20">SUM(D30:D33)-D34</f>
        <v>0</v>
      </c>
      <c r="E69" s="3">
        <f t="shared" si="20"/>
        <v>0</v>
      </c>
    </row>
    <row r="70" spans="3:5" x14ac:dyDescent="0.3">
      <c r="C70" s="3">
        <f>SUM(C36:C40)-C41</f>
        <v>0</v>
      </c>
      <c r="D70" s="3">
        <f t="shared" ref="D70:E70" si="21">SUM(D36:D40)-D41</f>
        <v>0</v>
      </c>
      <c r="E70" s="3">
        <f t="shared" si="21"/>
        <v>0</v>
      </c>
    </row>
    <row r="71" spans="3:5" x14ac:dyDescent="0.3">
      <c r="C71" s="3">
        <f>SUM(C12,C20)-C43</f>
        <v>0</v>
      </c>
      <c r="D71" s="3">
        <f t="shared" ref="D71:E71" si="22">SUM(D12,D20)-D43</f>
        <v>0</v>
      </c>
      <c r="E71" s="3">
        <f t="shared" si="22"/>
        <v>0</v>
      </c>
    </row>
    <row r="72" spans="3:5" x14ac:dyDescent="0.3">
      <c r="C72" s="3">
        <f>SUM(C28,C34,C41)-C44</f>
        <v>0</v>
      </c>
      <c r="D72" s="3">
        <f t="shared" ref="D72:E72" si="23">SUM(D28,D34,D41)-D44</f>
        <v>0</v>
      </c>
      <c r="E72" s="3">
        <f t="shared" si="23"/>
        <v>0</v>
      </c>
    </row>
    <row r="73" spans="3:5" x14ac:dyDescent="0.3">
      <c r="C73" s="3">
        <f>C46-C47-C48</f>
        <v>5.2386894822120667E-10</v>
      </c>
      <c r="D73" s="3">
        <f t="shared" ref="D73:E73" si="24">D46-D47-D48</f>
        <v>2.6193447411060333E-10</v>
      </c>
      <c r="E73" s="3">
        <f t="shared" si="24"/>
        <v>0</v>
      </c>
    </row>
    <row r="74" spans="3:5" x14ac:dyDescent="0.3">
      <c r="C74" s="3">
        <f>C48-C50-C51-C52</f>
        <v>0</v>
      </c>
      <c r="D74" s="3">
        <f t="shared" ref="D74:E74" si="25">D48-D50-D51-D52</f>
        <v>0</v>
      </c>
      <c r="E74" s="3">
        <f t="shared" si="25"/>
        <v>0</v>
      </c>
    </row>
    <row r="75" spans="3:5" x14ac:dyDescent="0.3">
      <c r="C75" s="3">
        <f>C52+C54+C55-C56+C57-C58-C59</f>
        <v>1.7462298274040222E-10</v>
      </c>
      <c r="D75" s="3">
        <f t="shared" ref="D75:E75" si="26">D52+D54+D55-D56+D57-D58-D59</f>
        <v>0</v>
      </c>
      <c r="E75" s="3">
        <f t="shared" si="26"/>
        <v>0</v>
      </c>
    </row>
    <row r="76" spans="3:5" x14ac:dyDescent="0.3">
      <c r="C76" s="3">
        <f>C59+C61+C62-C63</f>
        <v>0</v>
      </c>
      <c r="D76" s="3">
        <f t="shared" ref="D76:E76" si="27">D59+D61+D62-D63</f>
        <v>0</v>
      </c>
      <c r="E76" s="3">
        <f t="shared" si="27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2.6640625" bestFit="1" customWidth="1"/>
    <col min="4" max="5" width="11.21875" bestFit="1" customWidth="1"/>
    <col min="7" max="7" width="11.5546875" bestFit="1" customWidth="1"/>
    <col min="8" max="8" width="10.5546875" bestFit="1" customWidth="1"/>
    <col min="11" max="12" width="9.6640625" bestFit="1" customWidth="1"/>
  </cols>
  <sheetData>
    <row r="1" spans="1:12" x14ac:dyDescent="0.3">
      <c r="A1" s="16" t="s">
        <v>111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3236.9521662803918</v>
      </c>
      <c r="D3" s="3">
        <v>2802.8293219601128</v>
      </c>
      <c r="E3" s="3">
        <v>1173.5388942498339</v>
      </c>
      <c r="G3" s="12">
        <f>C3/C$43</f>
        <v>2.6714418162169127E-3</v>
      </c>
      <c r="H3" s="12">
        <f t="shared" ref="H3:H12" si="0">D3/D$43</f>
        <v>3.5291524788608544E-3</v>
      </c>
      <c r="I3" s="12">
        <f t="shared" ref="I3:I12" si="1">E3/E$43</f>
        <v>1.8135562511895783E-3</v>
      </c>
      <c r="K3" s="3">
        <f>C3-D3</f>
        <v>434.122844320279</v>
      </c>
      <c r="L3" s="3">
        <f>D3-E3</f>
        <v>1629.2904277102789</v>
      </c>
    </row>
    <row r="4" spans="1:12" s="3" customFormat="1" x14ac:dyDescent="0.3">
      <c r="A4" s="6" t="s">
        <v>7</v>
      </c>
      <c r="B4" s="2" t="s">
        <v>8</v>
      </c>
      <c r="C4" s="3">
        <v>51.743977918450348</v>
      </c>
      <c r="D4" s="3">
        <v>38.154646445842189</v>
      </c>
      <c r="E4" s="3">
        <v>5.5333745991033449</v>
      </c>
      <c r="G4" s="12">
        <f t="shared" ref="G4:G12" si="2">C4/C$43</f>
        <v>4.2704068286432305E-5</v>
      </c>
      <c r="H4" s="12">
        <f t="shared" si="0"/>
        <v>4.8042013842725067E-5</v>
      </c>
      <c r="I4" s="12">
        <f t="shared" si="1"/>
        <v>8.5511320873538381E-6</v>
      </c>
      <c r="K4" s="3">
        <f t="shared" ref="K4:K12" si="3">C4-D4</f>
        <v>13.589331472608158</v>
      </c>
      <c r="L4" s="3">
        <f t="shared" ref="L4:L12" si="4">D4-E4</f>
        <v>32.621271846738843</v>
      </c>
    </row>
    <row r="5" spans="1:12" s="3" customFormat="1" x14ac:dyDescent="0.3">
      <c r="A5" s="6" t="s">
        <v>9</v>
      </c>
      <c r="B5" s="2" t="s">
        <v>10</v>
      </c>
      <c r="C5" s="3">
        <v>142.60333499840081</v>
      </c>
      <c r="D5" s="3">
        <v>51.193924025359657</v>
      </c>
      <c r="E5" s="3">
        <v>54.997729309624468</v>
      </c>
      <c r="G5" s="12">
        <f t="shared" si="2"/>
        <v>1.1768988007149854E-4</v>
      </c>
      <c r="H5" s="12">
        <f t="shared" si="0"/>
        <v>6.4460280353554624E-5</v>
      </c>
      <c r="I5" s="12">
        <f t="shared" si="1"/>
        <v>8.4992049500378841E-5</v>
      </c>
      <c r="K5" s="3">
        <f t="shared" si="3"/>
        <v>91.409410973041162</v>
      </c>
      <c r="L5" s="3">
        <f t="shared" si="4"/>
        <v>-3.8038052842648113</v>
      </c>
    </row>
    <row r="6" spans="1:12" s="3" customFormat="1" x14ac:dyDescent="0.3">
      <c r="A6" s="6" t="s">
        <v>11</v>
      </c>
      <c r="B6" s="2" t="s">
        <v>12</v>
      </c>
      <c r="C6" s="3">
        <v>6.2299979036042885E-4</v>
      </c>
      <c r="D6" s="3">
        <v>2.213928863032828</v>
      </c>
      <c r="E6" s="3">
        <v>2.212113938944674</v>
      </c>
      <c r="G6" s="12">
        <f t="shared" si="2"/>
        <v>5.1415887723039467E-10</v>
      </c>
      <c r="H6" s="12">
        <f t="shared" si="0"/>
        <v>2.7876447822837101E-6</v>
      </c>
      <c r="I6" s="12">
        <f t="shared" si="1"/>
        <v>3.4185429063952666E-6</v>
      </c>
      <c r="K6" s="3">
        <f t="shared" si="3"/>
        <v>-2.2133058632424674</v>
      </c>
      <c r="L6" s="3">
        <f t="shared" si="4"/>
        <v>1.8149240881539797E-3</v>
      </c>
    </row>
    <row r="7" spans="1:12" s="3" customFormat="1" x14ac:dyDescent="0.3">
      <c r="A7" s="6" t="s">
        <v>13</v>
      </c>
      <c r="B7" s="2" t="s">
        <v>14</v>
      </c>
      <c r="C7" s="3">
        <v>517003.46626048093</v>
      </c>
      <c r="D7" s="3">
        <v>342023.8488770515</v>
      </c>
      <c r="E7" s="3">
        <v>279309.09190693311</v>
      </c>
      <c r="G7" s="12">
        <f t="shared" si="2"/>
        <v>0.4266805958039297</v>
      </c>
      <c r="H7" s="12">
        <f t="shared" si="0"/>
        <v>0.43065566091974622</v>
      </c>
      <c r="I7" s="12">
        <f t="shared" si="1"/>
        <v>0.43163695052962209</v>
      </c>
      <c r="K7" s="3">
        <f t="shared" si="3"/>
        <v>174979.61738342943</v>
      </c>
      <c r="L7" s="3">
        <f t="shared" si="4"/>
        <v>62714.756970118382</v>
      </c>
    </row>
    <row r="8" spans="1:12" s="3" customFormat="1" x14ac:dyDescent="0.3">
      <c r="A8" s="6" t="s">
        <v>15</v>
      </c>
      <c r="B8" s="2" t="s">
        <v>16</v>
      </c>
      <c r="C8" s="3">
        <v>18075.79137392855</v>
      </c>
      <c r="D8" s="3">
        <v>8470.650168237511</v>
      </c>
      <c r="E8" s="3">
        <v>6787.7724669867066</v>
      </c>
      <c r="G8" s="12">
        <f t="shared" si="2"/>
        <v>1.4917867937793568E-2</v>
      </c>
      <c r="H8" s="12">
        <f t="shared" si="0"/>
        <v>1.0665728306956805E-2</v>
      </c>
      <c r="I8" s="12">
        <f t="shared" si="1"/>
        <v>1.0489645677253179E-2</v>
      </c>
      <c r="K8" s="3">
        <f t="shared" si="3"/>
        <v>9605.1412056910394</v>
      </c>
      <c r="L8" s="3">
        <f t="shared" si="4"/>
        <v>1682.8777012508044</v>
      </c>
    </row>
    <row r="9" spans="1:12" s="3" customFormat="1" x14ac:dyDescent="0.3">
      <c r="A9" s="6" t="s">
        <v>17</v>
      </c>
      <c r="B9" s="2" t="s">
        <v>18</v>
      </c>
      <c r="C9" s="3">
        <v>51511.529014885768</v>
      </c>
      <c r="D9" s="3">
        <v>18050.33110159693</v>
      </c>
      <c r="E9" s="3">
        <v>15296.427599848201</v>
      </c>
      <c r="G9" s="12">
        <f t="shared" si="2"/>
        <v>4.2512229269598835E-2</v>
      </c>
      <c r="H9" s="12">
        <f t="shared" si="0"/>
        <v>2.2727880806852261E-2</v>
      </c>
      <c r="I9" s="12">
        <f t="shared" si="1"/>
        <v>2.3638698325637048E-2</v>
      </c>
      <c r="K9" s="3">
        <f t="shared" si="3"/>
        <v>33461.197913288837</v>
      </c>
      <c r="L9" s="3">
        <f t="shared" si="4"/>
        <v>2753.9035017487295</v>
      </c>
    </row>
    <row r="10" spans="1:12" s="3" customFormat="1" x14ac:dyDescent="0.3">
      <c r="A10" s="6" t="s">
        <v>19</v>
      </c>
      <c r="B10" s="2" t="s">
        <v>20</v>
      </c>
      <c r="C10" s="3">
        <v>35906.793345009879</v>
      </c>
      <c r="D10" s="3">
        <v>17984.695968514719</v>
      </c>
      <c r="E10" s="3">
        <v>8522.5341254828691</v>
      </c>
      <c r="G10" s="12">
        <f t="shared" si="2"/>
        <v>2.9633712301144179E-2</v>
      </c>
      <c r="H10" s="12">
        <f t="shared" si="0"/>
        <v>2.2645237033004677E-2</v>
      </c>
      <c r="I10" s="12">
        <f t="shared" si="1"/>
        <v>1.3170500879841758E-2</v>
      </c>
      <c r="K10" s="3">
        <f t="shared" si="3"/>
        <v>17922.09737649516</v>
      </c>
      <c r="L10" s="3">
        <f t="shared" si="4"/>
        <v>9462.1618430318504</v>
      </c>
    </row>
    <row r="11" spans="1:12" s="3" customFormat="1" x14ac:dyDescent="0.3">
      <c r="A11" s="6" t="s">
        <v>21</v>
      </c>
      <c r="B11" s="2" t="s">
        <v>22</v>
      </c>
      <c r="C11" s="3">
        <v>10003.409939057499</v>
      </c>
      <c r="D11" s="3">
        <v>4604.3340543024797</v>
      </c>
      <c r="E11" s="3">
        <v>1778.776284366729</v>
      </c>
      <c r="G11" s="12">
        <f t="shared" si="2"/>
        <v>8.2557684646499749E-3</v>
      </c>
      <c r="H11" s="12">
        <f t="shared" si="0"/>
        <v>5.7974978404611854E-3</v>
      </c>
      <c r="I11" s="12">
        <f t="shared" si="1"/>
        <v>2.7488742518782597E-3</v>
      </c>
      <c r="K11" s="3">
        <f t="shared" si="3"/>
        <v>5399.0758847550196</v>
      </c>
      <c r="L11" s="3">
        <f t="shared" si="4"/>
        <v>2825.5577699357509</v>
      </c>
    </row>
    <row r="12" spans="1:12" s="11" customFormat="1" x14ac:dyDescent="0.3">
      <c r="A12" s="4" t="s">
        <v>23</v>
      </c>
      <c r="B12" s="2" t="s">
        <v>24</v>
      </c>
      <c r="C12" s="11">
        <v>635932.29003555956</v>
      </c>
      <c r="D12" s="11">
        <v>394028.25199099752</v>
      </c>
      <c r="E12" s="11">
        <v>312930.88449571509</v>
      </c>
      <c r="G12" s="13">
        <f t="shared" si="2"/>
        <v>0.5248320100558499</v>
      </c>
      <c r="H12" s="13">
        <f t="shared" si="0"/>
        <v>0.49613644732486062</v>
      </c>
      <c r="I12" s="13">
        <f t="shared" si="1"/>
        <v>0.48359518763991599</v>
      </c>
      <c r="K12" s="11">
        <f t="shared" si="3"/>
        <v>241904.03804456204</v>
      </c>
      <c r="L12" s="11">
        <f t="shared" si="4"/>
        <v>81097.367495282437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78445.245386999362</v>
      </c>
      <c r="D14" s="3">
        <v>59384.916716133237</v>
      </c>
      <c r="E14" s="3">
        <v>46058.331735312408</v>
      </c>
      <c r="G14" s="12">
        <f t="shared" ref="G14:G20" si="5">C14/C$43</f>
        <v>6.4740502190069826E-2</v>
      </c>
      <c r="H14" s="12">
        <f t="shared" ref="H14:H20" si="6">D14/D$43</f>
        <v>7.4773880947242896E-2</v>
      </c>
      <c r="I14" s="12">
        <f t="shared" ref="I14:I20" si="7">E14/E$43</f>
        <v>7.1177338771829954E-2</v>
      </c>
      <c r="K14" s="3">
        <f t="shared" ref="K14:K20" si="8">C14-D14</f>
        <v>19060.328670866125</v>
      </c>
      <c r="L14" s="3">
        <f t="shared" ref="L14:L20" si="9">D14-E14</f>
        <v>13326.58498082083</v>
      </c>
    </row>
    <row r="15" spans="1:12" s="3" customFormat="1" x14ac:dyDescent="0.3">
      <c r="A15" s="6" t="s">
        <v>27</v>
      </c>
      <c r="B15" s="2" t="s">
        <v>28</v>
      </c>
      <c r="C15" s="3">
        <v>3299.4494875508481</v>
      </c>
      <c r="D15" s="3">
        <v>3092.0619455654419</v>
      </c>
      <c r="E15" s="3">
        <v>4954.8333582789983</v>
      </c>
      <c r="G15" s="12">
        <f t="shared" si="5"/>
        <v>2.7230205695833215E-3</v>
      </c>
      <c r="H15" s="12">
        <f t="shared" si="6"/>
        <v>3.8933366346946222E-3</v>
      </c>
      <c r="I15" s="12">
        <f t="shared" si="7"/>
        <v>7.6570696161319838E-3</v>
      </c>
      <c r="K15" s="3">
        <f t="shared" si="8"/>
        <v>207.38754198540619</v>
      </c>
      <c r="L15" s="3">
        <f t="shared" si="9"/>
        <v>-1862.7714127135564</v>
      </c>
    </row>
    <row r="16" spans="1:12" s="3" customFormat="1" x14ac:dyDescent="0.3">
      <c r="A16" s="6" t="s">
        <v>29</v>
      </c>
      <c r="B16" s="2" t="s">
        <v>30</v>
      </c>
      <c r="C16" s="3">
        <v>393020.3308715563</v>
      </c>
      <c r="D16" s="3">
        <v>275229.43432847568</v>
      </c>
      <c r="E16" s="3">
        <v>225537.77005932599</v>
      </c>
      <c r="G16" s="12">
        <f t="shared" si="5"/>
        <v>0.32435788129676524</v>
      </c>
      <c r="H16" s="12">
        <f t="shared" si="6"/>
        <v>0.34655219024772055</v>
      </c>
      <c r="I16" s="12">
        <f t="shared" si="7"/>
        <v>0.34854015897948687</v>
      </c>
      <c r="K16" s="3">
        <f t="shared" si="8"/>
        <v>117790.89654308063</v>
      </c>
      <c r="L16" s="3">
        <f t="shared" si="9"/>
        <v>49691.664269149682</v>
      </c>
    </row>
    <row r="17" spans="1:12" s="3" customFormat="1" x14ac:dyDescent="0.3">
      <c r="A17" s="6" t="s">
        <v>31</v>
      </c>
      <c r="B17" s="2" t="s">
        <v>32</v>
      </c>
      <c r="C17" s="3">
        <v>44611.242256782098</v>
      </c>
      <c r="D17" s="3">
        <v>26127.680724244179</v>
      </c>
      <c r="E17" s="3">
        <v>17117.656316952249</v>
      </c>
      <c r="G17" s="12">
        <f t="shared" si="5"/>
        <v>3.6817454171742411E-2</v>
      </c>
      <c r="H17" s="12">
        <f t="shared" si="6"/>
        <v>3.289838895019364E-2</v>
      </c>
      <c r="I17" s="12">
        <f t="shared" si="7"/>
        <v>2.6453177454478661E-2</v>
      </c>
      <c r="K17" s="3">
        <f t="shared" si="8"/>
        <v>18483.561532537919</v>
      </c>
      <c r="L17" s="3">
        <f t="shared" si="9"/>
        <v>9010.0244072919304</v>
      </c>
    </row>
    <row r="18" spans="1:12" s="3" customFormat="1" x14ac:dyDescent="0.3">
      <c r="A18" s="6" t="s">
        <v>33</v>
      </c>
      <c r="B18" s="2" t="s">
        <v>34</v>
      </c>
      <c r="C18" s="3">
        <v>40413.189902753656</v>
      </c>
      <c r="D18" s="3">
        <v>24331.951089643531</v>
      </c>
      <c r="E18" s="3">
        <v>17790.015435417248</v>
      </c>
      <c r="G18" s="12">
        <f t="shared" si="5"/>
        <v>3.3352820766885366E-2</v>
      </c>
      <c r="H18" s="12">
        <f t="shared" si="6"/>
        <v>3.0637315240973694E-2</v>
      </c>
      <c r="I18" s="12">
        <f t="shared" si="7"/>
        <v>2.7492223615037295E-2</v>
      </c>
      <c r="K18" s="3">
        <f t="shared" si="8"/>
        <v>16081.238813110125</v>
      </c>
      <c r="L18" s="3">
        <f t="shared" si="9"/>
        <v>6541.9356542262831</v>
      </c>
    </row>
    <row r="19" spans="1:12" s="3" customFormat="1" x14ac:dyDescent="0.3">
      <c r="A19" s="6" t="s">
        <v>35</v>
      </c>
      <c r="B19" s="2" t="s">
        <v>36</v>
      </c>
      <c r="C19" s="3">
        <v>15965.568859248289</v>
      </c>
      <c r="D19" s="3">
        <v>11999.02263465662</v>
      </c>
      <c r="E19" s="3">
        <v>22703.144121092551</v>
      </c>
      <c r="G19" s="12">
        <f t="shared" si="5"/>
        <v>1.3176310949104061E-2</v>
      </c>
      <c r="H19" s="12">
        <f t="shared" si="6"/>
        <v>1.5108440654314142E-2</v>
      </c>
      <c r="I19" s="12">
        <f t="shared" si="7"/>
        <v>3.5084843923119211E-2</v>
      </c>
      <c r="K19" s="3">
        <f t="shared" si="8"/>
        <v>3966.5462245916697</v>
      </c>
      <c r="L19" s="3">
        <f t="shared" si="9"/>
        <v>-10704.121486435932</v>
      </c>
    </row>
    <row r="20" spans="1:12" s="11" customFormat="1" x14ac:dyDescent="0.3">
      <c r="A20" s="4" t="s">
        <v>37</v>
      </c>
      <c r="B20" s="2" t="s">
        <v>38</v>
      </c>
      <c r="C20" s="11">
        <v>575755.02676489053</v>
      </c>
      <c r="D20" s="11">
        <v>400165.06743871857</v>
      </c>
      <c r="E20" s="11">
        <v>334161.75102637941</v>
      </c>
      <c r="G20" s="13">
        <f t="shared" si="5"/>
        <v>0.47516798994415016</v>
      </c>
      <c r="H20" s="13">
        <f t="shared" si="6"/>
        <v>0.50386355267513938</v>
      </c>
      <c r="I20" s="13">
        <f t="shared" si="7"/>
        <v>0.51640481236008395</v>
      </c>
      <c r="K20" s="11">
        <f t="shared" si="8"/>
        <v>175589.95932617196</v>
      </c>
      <c r="L20" s="11">
        <f t="shared" si="9"/>
        <v>66003.316412339162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48031.353686454488</v>
      </c>
      <c r="D22" s="3">
        <v>19551.66893721134</v>
      </c>
      <c r="E22" s="3">
        <v>17864.49597563078</v>
      </c>
      <c r="G22" s="12">
        <f t="shared" ref="G22:G28" si="10">C22/C$43</f>
        <v>3.964005649022128E-2</v>
      </c>
      <c r="H22" s="12">
        <f t="shared" ref="H22:H28" si="11">D22/D$43</f>
        <v>2.4618274239892556E-2</v>
      </c>
      <c r="I22" s="12">
        <f t="shared" ref="I22:I28" si="12">E22/E$43</f>
        <v>2.7607323889905108E-2</v>
      </c>
      <c r="K22" s="3">
        <f t="shared" ref="K22:K28" si="13">C22-D22</f>
        <v>28479.684749243148</v>
      </c>
      <c r="L22" s="3">
        <f t="shared" ref="L22:L28" si="14">D22-E22</f>
        <v>1687.1729615805598</v>
      </c>
    </row>
    <row r="23" spans="1:12" s="3" customFormat="1" x14ac:dyDescent="0.3">
      <c r="A23" s="6" t="s">
        <v>41</v>
      </c>
      <c r="B23" s="2" t="s">
        <v>42</v>
      </c>
      <c r="C23" s="3">
        <v>39.315238667362493</v>
      </c>
      <c r="D23" s="3">
        <v>-12.224642375833509</v>
      </c>
      <c r="E23" s="3">
        <v>-4.9669896723598104</v>
      </c>
      <c r="G23" s="12">
        <f t="shared" si="10"/>
        <v>3.2446686634615675E-5</v>
      </c>
      <c r="H23" s="12">
        <f t="shared" si="11"/>
        <v>-1.5392527331521271E-5</v>
      </c>
      <c r="I23" s="12">
        <f t="shared" si="12"/>
        <v>-7.6758556653210671E-6</v>
      </c>
      <c r="K23" s="3">
        <f t="shared" si="13"/>
        <v>51.539881043196004</v>
      </c>
      <c r="L23" s="3">
        <f t="shared" si="14"/>
        <v>-7.2576527034736991</v>
      </c>
    </row>
    <row r="24" spans="1:12" s="3" customFormat="1" x14ac:dyDescent="0.3">
      <c r="A24" s="6" t="s">
        <v>43</v>
      </c>
      <c r="B24" s="2" t="s">
        <v>44</v>
      </c>
      <c r="C24" s="3">
        <v>11935.339919954549</v>
      </c>
      <c r="D24" s="3">
        <v>7478.0156370540926</v>
      </c>
      <c r="E24" s="3">
        <v>1000.971097503363</v>
      </c>
      <c r="G24" s="12">
        <f t="shared" si="10"/>
        <v>9.8501814407620427E-3</v>
      </c>
      <c r="H24" s="12">
        <f t="shared" si="11"/>
        <v>9.4158631835682127E-3</v>
      </c>
      <c r="I24" s="12">
        <f t="shared" si="12"/>
        <v>1.546874500736279E-3</v>
      </c>
      <c r="K24" s="3">
        <f t="shared" si="13"/>
        <v>4457.3242829004566</v>
      </c>
      <c r="L24" s="3">
        <f t="shared" si="14"/>
        <v>6477.0445395507295</v>
      </c>
    </row>
    <row r="25" spans="1:12" s="3" customFormat="1" x14ac:dyDescent="0.3">
      <c r="A25" s="6" t="s">
        <v>45</v>
      </c>
      <c r="B25" s="2" t="s">
        <v>46</v>
      </c>
      <c r="C25" s="3">
        <v>47954.267593844263</v>
      </c>
      <c r="D25" s="3">
        <v>28131.60751137929</v>
      </c>
      <c r="E25" s="3">
        <v>11735.55086625846</v>
      </c>
      <c r="G25" s="12">
        <f t="shared" si="10"/>
        <v>3.9576437690600784E-2</v>
      </c>
      <c r="H25" s="12">
        <f t="shared" si="11"/>
        <v>3.5421611870998446E-2</v>
      </c>
      <c r="I25" s="12">
        <f t="shared" si="12"/>
        <v>1.8135812744630993E-2</v>
      </c>
      <c r="K25" s="3">
        <f t="shared" si="13"/>
        <v>19822.660082464972</v>
      </c>
      <c r="L25" s="3">
        <f t="shared" si="14"/>
        <v>16396.056645120829</v>
      </c>
    </row>
    <row r="26" spans="1:12" s="3" customFormat="1" x14ac:dyDescent="0.3">
      <c r="A26" s="6" t="s">
        <v>47</v>
      </c>
      <c r="B26" s="2" t="s">
        <v>48</v>
      </c>
      <c r="C26" s="3">
        <v>75.654641316434208</v>
      </c>
      <c r="D26" s="3">
        <v>146.83109192058021</v>
      </c>
      <c r="E26" s="3">
        <v>96.837668714520376</v>
      </c>
      <c r="G26" s="12">
        <f t="shared" si="10"/>
        <v>6.2437429415540871E-5</v>
      </c>
      <c r="H26" s="12">
        <f t="shared" si="11"/>
        <v>1.8488079454762318E-4</v>
      </c>
      <c r="I26" s="12">
        <f t="shared" si="12"/>
        <v>1.4965039531996638E-4</v>
      </c>
      <c r="K26" s="3">
        <f t="shared" si="13"/>
        <v>-71.176450604145998</v>
      </c>
      <c r="L26" s="3">
        <f t="shared" si="14"/>
        <v>49.99342320605983</v>
      </c>
    </row>
    <row r="27" spans="1:12" s="3" customFormat="1" x14ac:dyDescent="0.3">
      <c r="A27" s="6" t="s">
        <v>49</v>
      </c>
      <c r="B27" s="2" t="s">
        <v>50</v>
      </c>
      <c r="C27" s="3">
        <v>171254.41706807929</v>
      </c>
      <c r="D27" s="3">
        <v>129405.3024389802</v>
      </c>
      <c r="E27" s="3">
        <v>102169.2440418473</v>
      </c>
      <c r="G27" s="12">
        <f t="shared" si="10"/>
        <v>0.1413354870465173</v>
      </c>
      <c r="H27" s="12">
        <f t="shared" si="11"/>
        <v>0.16293929862303785</v>
      </c>
      <c r="I27" s="12">
        <f t="shared" si="12"/>
        <v>0.15788967210145108</v>
      </c>
      <c r="K27" s="3">
        <f t="shared" si="13"/>
        <v>41849.114629099087</v>
      </c>
      <c r="L27" s="3">
        <f t="shared" si="14"/>
        <v>27236.058397132903</v>
      </c>
    </row>
    <row r="28" spans="1:12" s="11" customFormat="1" x14ac:dyDescent="0.3">
      <c r="A28" s="4" t="s">
        <v>51</v>
      </c>
      <c r="B28" s="2" t="s">
        <v>52</v>
      </c>
      <c r="C28" s="11">
        <v>279290.34814831649</v>
      </c>
      <c r="D28" s="11">
        <v>184701.20097416971</v>
      </c>
      <c r="E28" s="11">
        <v>132862.13266028199</v>
      </c>
      <c r="G28" s="13">
        <f t="shared" si="10"/>
        <v>0.23049704678415164</v>
      </c>
      <c r="H28" s="13">
        <f t="shared" si="11"/>
        <v>0.23256453618471321</v>
      </c>
      <c r="I28" s="13">
        <f t="shared" si="12"/>
        <v>0.20532165777637798</v>
      </c>
      <c r="K28" s="11">
        <f t="shared" si="13"/>
        <v>94589.147174146783</v>
      </c>
      <c r="L28" s="11">
        <f t="shared" si="14"/>
        <v>51839.068313887721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138039.27768327709</v>
      </c>
      <c r="D30" s="3">
        <v>89611.071106235191</v>
      </c>
      <c r="E30" s="3">
        <v>88231.672634709641</v>
      </c>
      <c r="G30" s="12">
        <f t="shared" ref="G30:G34" si="15">C30/C$43</f>
        <v>0.11392318444644615</v>
      </c>
      <c r="H30" s="12">
        <f t="shared" ref="H30:H34" si="16">D30/D$43</f>
        <v>0.11283281905541831</v>
      </c>
      <c r="I30" s="12">
        <f t="shared" ref="I30:I34" si="17">E30/E$43</f>
        <v>0.13635091452326847</v>
      </c>
      <c r="K30" s="3">
        <f t="shared" ref="K30:K34" si="18">C30-D30</f>
        <v>48428.206577041899</v>
      </c>
      <c r="L30" s="3">
        <f t="shared" ref="L30:L34" si="19">D30-E30</f>
        <v>1379.3984715255501</v>
      </c>
    </row>
    <row r="31" spans="1:12" s="3" customFormat="1" x14ac:dyDescent="0.3">
      <c r="A31" s="6" t="s">
        <v>55</v>
      </c>
      <c r="B31" s="2" t="s">
        <v>56</v>
      </c>
      <c r="C31" s="3">
        <v>47367.030180097943</v>
      </c>
      <c r="D31" s="3">
        <v>25523.085070531411</v>
      </c>
      <c r="E31" s="3">
        <v>14675.10483394911</v>
      </c>
      <c r="G31" s="12">
        <f t="shared" si="15"/>
        <v>3.9091793339204123E-2</v>
      </c>
      <c r="H31" s="12">
        <f t="shared" si="16"/>
        <v>3.2137118817441947E-2</v>
      </c>
      <c r="I31" s="12">
        <f t="shared" si="17"/>
        <v>2.2678522406778399E-2</v>
      </c>
      <c r="K31" s="3">
        <f t="shared" si="18"/>
        <v>21843.945109566532</v>
      </c>
      <c r="L31" s="3">
        <f t="shared" si="19"/>
        <v>10847.980236582302</v>
      </c>
    </row>
    <row r="32" spans="1:12" s="3" customFormat="1" x14ac:dyDescent="0.3">
      <c r="A32" s="6" t="s">
        <v>57</v>
      </c>
      <c r="B32" s="2" t="s">
        <v>58</v>
      </c>
      <c r="C32" s="3">
        <v>105.90186700049981</v>
      </c>
      <c r="D32" s="3">
        <v>104.72460431843569</v>
      </c>
      <c r="E32" s="3">
        <v>62.576976145694722</v>
      </c>
      <c r="G32" s="12">
        <f t="shared" si="15"/>
        <v>8.7400326414360368E-5</v>
      </c>
      <c r="H32" s="12">
        <f t="shared" si="16"/>
        <v>1.318628622986088E-4</v>
      </c>
      <c r="I32" s="12">
        <f t="shared" si="17"/>
        <v>9.6704818924736577E-5</v>
      </c>
      <c r="K32" s="3">
        <f t="shared" si="18"/>
        <v>1.1772626820641108</v>
      </c>
      <c r="L32" s="3">
        <f t="shared" si="19"/>
        <v>42.147628172740973</v>
      </c>
    </row>
    <row r="33" spans="1:12" s="3" customFormat="1" x14ac:dyDescent="0.3">
      <c r="A33" s="6" t="s">
        <v>59</v>
      </c>
      <c r="B33" s="2" t="s">
        <v>60</v>
      </c>
      <c r="C33" s="3">
        <v>242111.79489539409</v>
      </c>
      <c r="D33" s="3">
        <v>137476.04821584729</v>
      </c>
      <c r="E33" s="3">
        <v>123813.4084542542</v>
      </c>
      <c r="G33" s="12">
        <f t="shared" si="15"/>
        <v>0.19981375684834946</v>
      </c>
      <c r="H33" s="12">
        <f t="shared" si="16"/>
        <v>0.17310149160479502</v>
      </c>
      <c r="I33" s="12">
        <f t="shared" si="17"/>
        <v>0.19133799653639647</v>
      </c>
      <c r="K33" s="3">
        <f t="shared" si="18"/>
        <v>104635.74667954681</v>
      </c>
      <c r="L33" s="3">
        <f t="shared" si="19"/>
        <v>13662.639761593091</v>
      </c>
    </row>
    <row r="34" spans="1:12" s="11" customFormat="1" x14ac:dyDescent="0.3">
      <c r="A34" s="4" t="s">
        <v>61</v>
      </c>
      <c r="B34" s="2" t="s">
        <v>62</v>
      </c>
      <c r="C34" s="11">
        <v>427624.00462576962</v>
      </c>
      <c r="D34" s="11">
        <v>252714.9289969324</v>
      </c>
      <c r="E34" s="11">
        <v>226782.7628990587</v>
      </c>
      <c r="G34" s="13">
        <f t="shared" si="15"/>
        <v>0.35291613496041407</v>
      </c>
      <c r="H34" s="13">
        <f t="shared" si="16"/>
        <v>0.31820329233995398</v>
      </c>
      <c r="I34" s="13">
        <f t="shared" si="17"/>
        <v>0.35046413828536815</v>
      </c>
      <c r="K34" s="11">
        <f t="shared" si="18"/>
        <v>174909.07562883722</v>
      </c>
      <c r="L34" s="11">
        <f t="shared" si="19"/>
        <v>25932.166097873705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59460.27480109327</v>
      </c>
      <c r="D36" s="3">
        <v>58973.148354596349</v>
      </c>
      <c r="E36" s="3">
        <v>42588.518285656741</v>
      </c>
      <c r="G36" s="12">
        <f t="shared" ref="G36:G41" si="20">C36/C$43</f>
        <v>4.9072292807440229E-2</v>
      </c>
      <c r="H36" s="12">
        <f t="shared" ref="H36:H41" si="21">D36/D$43</f>
        <v>7.4255407231255746E-2</v>
      </c>
      <c r="I36" s="12">
        <f t="shared" ref="I36:I41" si="22">E36/E$43</f>
        <v>6.5815180003238632E-2</v>
      </c>
      <c r="K36" s="3">
        <f t="shared" ref="K36:K41" si="23">C36-D36</f>
        <v>487.12644649692083</v>
      </c>
      <c r="L36" s="3">
        <f t="shared" ref="L36:L41" si="24">D36-E36</f>
        <v>16384.630068939608</v>
      </c>
    </row>
    <row r="37" spans="1:12" s="3" customFormat="1" x14ac:dyDescent="0.3">
      <c r="A37" s="6" t="s">
        <v>64</v>
      </c>
      <c r="B37" s="2" t="s">
        <v>65</v>
      </c>
      <c r="C37" s="3">
        <v>418391.96951719112</v>
      </c>
      <c r="D37" s="3">
        <v>278190.07269441412</v>
      </c>
      <c r="E37" s="3">
        <v>231120.9424988369</v>
      </c>
      <c r="G37" s="12">
        <f t="shared" si="20"/>
        <v>0.3452969786149005</v>
      </c>
      <c r="H37" s="12">
        <f t="shared" si="21"/>
        <v>0.35028004629171799</v>
      </c>
      <c r="I37" s="12">
        <f t="shared" si="22"/>
        <v>0.35716824734430996</v>
      </c>
      <c r="K37" s="3">
        <f t="shared" si="23"/>
        <v>140201.89682277699</v>
      </c>
      <c r="L37" s="3">
        <f t="shared" si="24"/>
        <v>47069.130195577221</v>
      </c>
    </row>
    <row r="38" spans="1:12" s="3" customFormat="1" x14ac:dyDescent="0.3">
      <c r="A38" s="6" t="s">
        <v>66</v>
      </c>
      <c r="B38" s="2" t="s">
        <v>67</v>
      </c>
      <c r="C38" s="3">
        <v>396.59770435556328</v>
      </c>
      <c r="D38" s="3">
        <v>549.54795282412249</v>
      </c>
      <c r="E38" s="3">
        <v>409.12803628089739</v>
      </c>
      <c r="G38" s="12">
        <f t="shared" si="20"/>
        <v>3.2731027126933114E-4</v>
      </c>
      <c r="H38" s="12">
        <f t="shared" si="21"/>
        <v>6.9195741059460767E-4</v>
      </c>
      <c r="I38" s="12">
        <f t="shared" si="22"/>
        <v>6.3225574488388371E-4</v>
      </c>
      <c r="K38" s="3">
        <f t="shared" si="23"/>
        <v>-152.95024846855921</v>
      </c>
      <c r="L38" s="3">
        <f t="shared" si="24"/>
        <v>140.4199165432251</v>
      </c>
    </row>
    <row r="39" spans="1:12" s="3" customFormat="1" x14ac:dyDescent="0.3">
      <c r="A39" s="6" t="s">
        <v>57</v>
      </c>
      <c r="B39" s="2" t="s">
        <v>68</v>
      </c>
      <c r="C39" s="3">
        <v>10297.422137044319</v>
      </c>
      <c r="D39" s="3">
        <v>8000.0639000594174</v>
      </c>
      <c r="E39" s="3">
        <v>6519.4378218764614</v>
      </c>
      <c r="G39" s="12">
        <f t="shared" si="20"/>
        <v>8.4984153867644872E-3</v>
      </c>
      <c r="H39" s="12">
        <f t="shared" si="21"/>
        <v>1.0073194654676772E-2</v>
      </c>
      <c r="I39" s="12">
        <f t="shared" si="22"/>
        <v>1.007496834918601E-2</v>
      </c>
      <c r="K39" s="3">
        <f t="shared" si="23"/>
        <v>2297.3582369849019</v>
      </c>
      <c r="L39" s="3">
        <f t="shared" si="24"/>
        <v>1480.626078182956</v>
      </c>
    </row>
    <row r="40" spans="1:12" s="3" customFormat="1" x14ac:dyDescent="0.3">
      <c r="A40" s="6" t="s">
        <v>59</v>
      </c>
      <c r="B40" s="2" t="s">
        <v>69</v>
      </c>
      <c r="C40" s="3">
        <v>16226.69986667963</v>
      </c>
      <c r="D40" s="3">
        <v>11064.356556719949</v>
      </c>
      <c r="E40" s="3">
        <v>6809.7133201030256</v>
      </c>
      <c r="G40" s="12">
        <f t="shared" si="20"/>
        <v>1.3391821175059777E-2</v>
      </c>
      <c r="H40" s="12">
        <f t="shared" si="21"/>
        <v>1.3931565887087664E-2</v>
      </c>
      <c r="I40" s="12">
        <f t="shared" si="22"/>
        <v>1.0523552496635565E-2</v>
      </c>
      <c r="K40" s="3">
        <f t="shared" si="23"/>
        <v>5162.3433099596805</v>
      </c>
      <c r="L40" s="3">
        <f t="shared" si="24"/>
        <v>4254.6432366169238</v>
      </c>
    </row>
    <row r="41" spans="1:12" s="11" customFormat="1" x14ac:dyDescent="0.3">
      <c r="A41" s="4" t="s">
        <v>70</v>
      </c>
      <c r="B41" s="2" t="s">
        <v>71</v>
      </c>
      <c r="C41" s="11">
        <v>504772.9640263638</v>
      </c>
      <c r="D41" s="11">
        <v>356777.18945861398</v>
      </c>
      <c r="E41" s="11">
        <v>287447.7399627539</v>
      </c>
      <c r="G41" s="13">
        <f t="shared" si="20"/>
        <v>0.4165868182554342</v>
      </c>
      <c r="H41" s="13">
        <f t="shared" si="21"/>
        <v>0.44923217147533279</v>
      </c>
      <c r="I41" s="13">
        <f t="shared" si="22"/>
        <v>0.44421420393825389</v>
      </c>
      <c r="K41" s="11">
        <f t="shared" si="23"/>
        <v>147995.77456774982</v>
      </c>
      <c r="L41" s="11">
        <f t="shared" si="24"/>
        <v>69329.449495860084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1211687.31680045</v>
      </c>
      <c r="D43" s="11">
        <v>794193.3194297161</v>
      </c>
      <c r="E43" s="11">
        <v>647092.63552209456</v>
      </c>
      <c r="K43" s="11">
        <f t="shared" ref="K43:K63" si="25">C43-D43</f>
        <v>417493.99737073388</v>
      </c>
      <c r="L43" s="11">
        <f t="shared" ref="L43:L44" si="26">D43-E43</f>
        <v>147100.68390762154</v>
      </c>
    </row>
    <row r="44" spans="1:12" s="11" customFormat="1" x14ac:dyDescent="0.3">
      <c r="A44" s="4" t="s">
        <v>74</v>
      </c>
      <c r="B44" s="2" t="s">
        <v>75</v>
      </c>
      <c r="C44" s="11">
        <v>1211687.31680045</v>
      </c>
      <c r="D44" s="11">
        <v>794193.3194297161</v>
      </c>
      <c r="E44" s="11">
        <v>647092.63552209456</v>
      </c>
      <c r="K44" s="11">
        <f t="shared" si="25"/>
        <v>417493.99737073388</v>
      </c>
      <c r="L44" s="11">
        <f t="shared" si="26"/>
        <v>147100.68390762154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1567214.0242039061</v>
      </c>
      <c r="D46" s="3">
        <v>961102.6735159551</v>
      </c>
      <c r="G46" s="12">
        <f>C$63/C46</f>
        <v>4.5420594123769829E-2</v>
      </c>
      <c r="H46" s="12">
        <f t="shared" ref="H46:H48" si="27">D$63/D46</f>
        <v>4.4092452213909804E-2</v>
      </c>
      <c r="K46" s="3">
        <f t="shared" si="25"/>
        <v>606111.35068795097</v>
      </c>
    </row>
    <row r="47" spans="1:12" s="3" customFormat="1" x14ac:dyDescent="0.3">
      <c r="A47" s="6" t="s">
        <v>78</v>
      </c>
      <c r="B47" s="2" t="s">
        <v>79</v>
      </c>
      <c r="C47" s="3">
        <v>1324581.7601606259</v>
      </c>
      <c r="D47" s="3">
        <v>790156.7062850009</v>
      </c>
      <c r="G47" s="12">
        <f t="shared" ref="G47:G48" si="28">C$63/C47</f>
        <v>5.3740580037742229E-2</v>
      </c>
      <c r="H47" s="12">
        <f t="shared" si="27"/>
        <v>5.3631606702301597E-2</v>
      </c>
      <c r="K47" s="3">
        <f t="shared" si="25"/>
        <v>534425.05387562502</v>
      </c>
    </row>
    <row r="48" spans="1:12" s="11" customFormat="1" x14ac:dyDescent="0.3">
      <c r="A48" s="4" t="s">
        <v>80</v>
      </c>
      <c r="B48" s="2" t="s">
        <v>81</v>
      </c>
      <c r="C48" s="11">
        <v>242632.2640432796</v>
      </c>
      <c r="D48" s="11">
        <v>170945.96723095421</v>
      </c>
      <c r="G48" s="14">
        <f t="shared" si="28"/>
        <v>0.29338139500585203</v>
      </c>
      <c r="H48" s="14">
        <f t="shared" si="27"/>
        <v>0.2478992303305397</v>
      </c>
      <c r="K48" s="11">
        <f t="shared" si="25"/>
        <v>71686.296812325396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66351.245641282061</v>
      </c>
      <c r="D50" s="3">
        <v>48289.029861156312</v>
      </c>
      <c r="G50" s="12">
        <f t="shared" ref="G50:G52" si="29">C$63/C50</f>
        <v>1.0728327917653568</v>
      </c>
      <c r="H50" s="12">
        <f t="shared" ref="H50:H52" si="30">D$63/D50</f>
        <v>0.87757765742052241</v>
      </c>
      <c r="K50" s="3">
        <f t="shared" si="25"/>
        <v>18062.215780125749</v>
      </c>
    </row>
    <row r="51" spans="1:11" s="3" customFormat="1" x14ac:dyDescent="0.3">
      <c r="A51" s="10" t="s">
        <v>84</v>
      </c>
      <c r="B51" s="2" t="s">
        <v>85</v>
      </c>
      <c r="C51" s="3">
        <v>81511.702153187711</v>
      </c>
      <c r="D51" s="3">
        <v>62891.882330392953</v>
      </c>
      <c r="G51" s="12">
        <f t="shared" si="29"/>
        <v>0.87329537008891656</v>
      </c>
      <c r="H51" s="12">
        <f t="shared" si="30"/>
        <v>0.67381309215774643</v>
      </c>
      <c r="K51" s="3">
        <f t="shared" si="25"/>
        <v>18619.819822794758</v>
      </c>
    </row>
    <row r="52" spans="1:11" s="11" customFormat="1" x14ac:dyDescent="0.3">
      <c r="A52" s="9" t="s">
        <v>105</v>
      </c>
      <c r="B52" s="2" t="s">
        <v>86</v>
      </c>
      <c r="C52" s="11">
        <v>94769.316248809817</v>
      </c>
      <c r="D52" s="11">
        <v>59765.055039404957</v>
      </c>
      <c r="G52" s="14">
        <f t="shared" si="29"/>
        <v>0.75112699886488399</v>
      </c>
      <c r="H52" s="14">
        <f t="shared" si="30"/>
        <v>0.70906608680812711</v>
      </c>
      <c r="K52" s="11">
        <f t="shared" si="25"/>
        <v>35004.26120940486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1941.148473277816</v>
      </c>
      <c r="D54" s="3">
        <v>506.49961316260948</v>
      </c>
      <c r="G54" s="12">
        <f t="shared" ref="G54:G59" si="31">C$63/C54</f>
        <v>36.670967253857157</v>
      </c>
      <c r="H54" s="12">
        <f t="shared" ref="H54:H59" si="32">D$63/D54</f>
        <v>83.667139329202485</v>
      </c>
      <c r="K54" s="3">
        <f t="shared" si="25"/>
        <v>1434.6488601152066</v>
      </c>
    </row>
    <row r="55" spans="1:11" s="3" customFormat="1" x14ac:dyDescent="0.3">
      <c r="A55" s="6" t="s">
        <v>89</v>
      </c>
      <c r="B55" s="2" t="s">
        <v>90</v>
      </c>
      <c r="C55" s="3">
        <v>4239.4323749868327</v>
      </c>
      <c r="D55" s="3">
        <v>2570.4786793904268</v>
      </c>
      <c r="G55" s="12">
        <f t="shared" si="31"/>
        <v>16.790878070950875</v>
      </c>
      <c r="H55" s="12">
        <f t="shared" si="32"/>
        <v>16.486179809401392</v>
      </c>
      <c r="K55" s="3">
        <f t="shared" si="25"/>
        <v>1668.9536955964059</v>
      </c>
    </row>
    <row r="56" spans="1:11" s="3" customFormat="1" x14ac:dyDescent="0.3">
      <c r="A56" s="6" t="s">
        <v>91</v>
      </c>
      <c r="B56" s="2" t="s">
        <v>92</v>
      </c>
      <c r="C56" s="3">
        <v>23051.978255034959</v>
      </c>
      <c r="D56" s="3">
        <v>15978.217208359611</v>
      </c>
      <c r="G56" s="12">
        <f t="shared" si="31"/>
        <v>3.0879689070892562</v>
      </c>
      <c r="H56" s="12">
        <f t="shared" si="32"/>
        <v>2.6521966219417696</v>
      </c>
      <c r="K56" s="3">
        <f t="shared" si="25"/>
        <v>7073.7610466753486</v>
      </c>
    </row>
    <row r="57" spans="1:11" s="3" customFormat="1" x14ac:dyDescent="0.3">
      <c r="A57" s="6" t="s">
        <v>93</v>
      </c>
      <c r="B57" s="2" t="s">
        <v>94</v>
      </c>
      <c r="C57" s="3">
        <v>153984.95277259621</v>
      </c>
      <c r="D57" s="3">
        <v>125711.1188310795</v>
      </c>
      <c r="G57" s="12">
        <f t="shared" si="31"/>
        <v>0.46227758502851429</v>
      </c>
      <c r="H57" s="12">
        <f t="shared" si="32"/>
        <v>0.33710123733451547</v>
      </c>
      <c r="K57" s="3">
        <f t="shared" si="25"/>
        <v>28273.833941516714</v>
      </c>
    </row>
    <row r="58" spans="1:11" s="3" customFormat="1" x14ac:dyDescent="0.3">
      <c r="A58" s="6" t="s">
        <v>95</v>
      </c>
      <c r="B58" s="2" t="s">
        <v>96</v>
      </c>
      <c r="C58" s="3">
        <v>145158.1946442808</v>
      </c>
      <c r="D58" s="3">
        <v>119883.2905908932</v>
      </c>
      <c r="G58" s="12">
        <f t="shared" si="31"/>
        <v>0.49038769235788526</v>
      </c>
      <c r="H58" s="12">
        <f t="shared" si="32"/>
        <v>0.35348857622934116</v>
      </c>
      <c r="K58" s="3">
        <f t="shared" si="25"/>
        <v>25274.904053387596</v>
      </c>
    </row>
    <row r="59" spans="1:11" s="11" customFormat="1" x14ac:dyDescent="0.3">
      <c r="A59" s="4" t="s">
        <v>97</v>
      </c>
      <c r="B59" s="2" t="s">
        <v>98</v>
      </c>
      <c r="C59" s="11">
        <v>86724.676970354907</v>
      </c>
      <c r="D59" s="11">
        <v>52691.644363784661</v>
      </c>
      <c r="G59" s="14">
        <f t="shared" si="31"/>
        <v>0.82080204372255372</v>
      </c>
      <c r="H59" s="14">
        <f t="shared" si="32"/>
        <v>0.80425225320524396</v>
      </c>
      <c r="K59" s="11">
        <f t="shared" si="25"/>
        <v>34033.032606570247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-15469.798404971079</v>
      </c>
      <c r="D61" s="3">
        <v>-10115.79691638015</v>
      </c>
      <c r="G61" s="12">
        <f t="shared" ref="G61:G63" si="33">C$63/C61</f>
        <v>-4.6014686316514206</v>
      </c>
      <c r="H61" s="12">
        <f t="shared" ref="H61:H63" si="34">D$63/D61</f>
        <v>-4.1892274088700852</v>
      </c>
      <c r="K61" s="3">
        <f t="shared" si="25"/>
        <v>-5354.0014885909295</v>
      </c>
    </row>
    <row r="62" spans="1:11" s="3" customFormat="1" x14ac:dyDescent="0.3">
      <c r="A62" s="6" t="s">
        <v>101</v>
      </c>
      <c r="B62" s="2" t="s">
        <v>102</v>
      </c>
      <c r="C62" s="3">
        <v>-71.086466938235958</v>
      </c>
      <c r="D62" s="3">
        <v>-198.47374274129689</v>
      </c>
      <c r="G62" s="12">
        <f t="shared" si="33"/>
        <v>-1001.3691095422453</v>
      </c>
      <c r="H62" s="12">
        <f t="shared" si="34"/>
        <v>-213.51627232575814</v>
      </c>
      <c r="K62" s="3">
        <f t="shared" si="25"/>
        <v>127.38727580306093</v>
      </c>
    </row>
    <row r="63" spans="1:11" s="11" customFormat="1" x14ac:dyDescent="0.3">
      <c r="A63" s="4" t="s">
        <v>103</v>
      </c>
      <c r="B63" s="2" t="s">
        <v>104</v>
      </c>
      <c r="C63" s="11">
        <v>71183.7920984456</v>
      </c>
      <c r="D63" s="11">
        <v>42377.373704663209</v>
      </c>
      <c r="G63" s="14">
        <f t="shared" si="33"/>
        <v>1</v>
      </c>
      <c r="H63" s="14">
        <f t="shared" si="34"/>
        <v>1</v>
      </c>
      <c r="K63" s="11">
        <f t="shared" si="25"/>
        <v>28806.418393782391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5.5297277867794037E-10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3.77734375" bestFit="1" customWidth="1"/>
    <col min="7" max="7" width="9.5546875" bestFit="1" customWidth="1"/>
    <col min="11" max="12" width="10.21875" bestFit="1" customWidth="1"/>
  </cols>
  <sheetData>
    <row r="1" spans="1:12" x14ac:dyDescent="0.3">
      <c r="A1" s="16" t="s">
        <v>112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227385.8840063196</v>
      </c>
      <c r="D3" s="3">
        <v>188877.81997454391</v>
      </c>
      <c r="E3" s="3">
        <v>33003.493547435362</v>
      </c>
      <c r="G3" s="12">
        <f>C3/C$43</f>
        <v>2.6831688869466386E-3</v>
      </c>
      <c r="H3" s="12">
        <f t="shared" ref="H3:H12" si="0">D3/D$43</f>
        <v>2.2272077329772129E-3</v>
      </c>
      <c r="I3" s="12">
        <f t="shared" ref="I3:I12" si="1">E3/E$43</f>
        <v>3.9605258855804338E-4</v>
      </c>
      <c r="K3" s="3">
        <f>C3-D3</f>
        <v>38508.064031775692</v>
      </c>
      <c r="L3" s="3">
        <f>D3-E3</f>
        <v>155874.32642710855</v>
      </c>
    </row>
    <row r="4" spans="1:12" s="3" customFormat="1" x14ac:dyDescent="0.3">
      <c r="A4" s="6" t="s">
        <v>7</v>
      </c>
      <c r="B4" s="2" t="s">
        <v>8</v>
      </c>
      <c r="C4" s="3">
        <v>35729.981729208477</v>
      </c>
      <c r="D4" s="3">
        <v>36994.534734036657</v>
      </c>
      <c r="E4" s="3">
        <v>137322.429625869</v>
      </c>
      <c r="G4" s="12">
        <f t="shared" ref="G4:G12" si="2">C4/C$43</f>
        <v>4.2161621301135653E-4</v>
      </c>
      <c r="H4" s="12">
        <f t="shared" si="0"/>
        <v>4.3623181297118585E-4</v>
      </c>
      <c r="I4" s="12">
        <f t="shared" si="1"/>
        <v>1.6479135350394281E-3</v>
      </c>
      <c r="K4" s="3">
        <f t="shared" ref="K4:K12" si="3">C4-D4</f>
        <v>-1264.5530048281798</v>
      </c>
      <c r="L4" s="3">
        <f t="shared" ref="L4:L12" si="4">D4-E4</f>
        <v>-100327.89489183234</v>
      </c>
    </row>
    <row r="5" spans="1:12" s="3" customFormat="1" x14ac:dyDescent="0.3">
      <c r="A5" s="6" t="s">
        <v>9</v>
      </c>
      <c r="B5" s="2" t="s">
        <v>10</v>
      </c>
      <c r="C5" s="3">
        <v>303.0322585176811</v>
      </c>
      <c r="D5" s="3">
        <v>77.56308700167915</v>
      </c>
      <c r="E5" s="3">
        <v>0</v>
      </c>
      <c r="G5" s="12">
        <f t="shared" si="2"/>
        <v>3.5758012479491242E-6</v>
      </c>
      <c r="H5" s="12">
        <f t="shared" si="0"/>
        <v>9.146076928831903E-7</v>
      </c>
      <c r="I5" s="12">
        <f t="shared" si="1"/>
        <v>0</v>
      </c>
      <c r="K5" s="3">
        <f t="shared" si="3"/>
        <v>225.46917151600195</v>
      </c>
      <c r="L5" s="3">
        <f t="shared" si="4"/>
        <v>77.56308700167915</v>
      </c>
    </row>
    <row r="6" spans="1:12" s="3" customFormat="1" x14ac:dyDescent="0.3">
      <c r="A6" s="6" t="s">
        <v>11</v>
      </c>
      <c r="B6" s="2" t="s">
        <v>12</v>
      </c>
      <c r="C6" s="3">
        <v>0</v>
      </c>
      <c r="D6" s="3">
        <v>0</v>
      </c>
      <c r="E6" s="3">
        <v>0</v>
      </c>
      <c r="G6" s="12">
        <f t="shared" si="2"/>
        <v>0</v>
      </c>
      <c r="H6" s="12">
        <f t="shared" si="0"/>
        <v>0</v>
      </c>
      <c r="I6" s="12">
        <f t="shared" si="1"/>
        <v>0</v>
      </c>
      <c r="K6" s="3">
        <f t="shared" si="3"/>
        <v>0</v>
      </c>
      <c r="L6" s="3">
        <f t="shared" si="4"/>
        <v>0</v>
      </c>
    </row>
    <row r="7" spans="1:12" s="3" customFormat="1" x14ac:dyDescent="0.3">
      <c r="A7" s="6" t="s">
        <v>13</v>
      </c>
      <c r="B7" s="2" t="s">
        <v>14</v>
      </c>
      <c r="C7" s="3">
        <v>56885405.042843178</v>
      </c>
      <c r="D7" s="3">
        <v>57749459.15772897</v>
      </c>
      <c r="E7" s="3">
        <v>59979673.610202797</v>
      </c>
      <c r="G7" s="12">
        <f t="shared" si="2"/>
        <v>0.67125164606995658</v>
      </c>
      <c r="H7" s="12">
        <f t="shared" si="0"/>
        <v>0.68096953908447544</v>
      </c>
      <c r="I7" s="12">
        <f t="shared" si="1"/>
        <v>0.71977546740755094</v>
      </c>
      <c r="K7" s="3">
        <f t="shared" si="3"/>
        <v>-864054.11488579214</v>
      </c>
      <c r="L7" s="3">
        <f t="shared" si="4"/>
        <v>-2230214.4524738267</v>
      </c>
    </row>
    <row r="8" spans="1:12" s="3" customFormat="1" x14ac:dyDescent="0.3">
      <c r="A8" s="6" t="s">
        <v>15</v>
      </c>
      <c r="B8" s="2" t="s">
        <v>16</v>
      </c>
      <c r="C8" s="3">
        <v>7000.0990303732142</v>
      </c>
      <c r="D8" s="3">
        <v>872.88531751917242</v>
      </c>
      <c r="E8" s="3">
        <v>408.41389227940488</v>
      </c>
      <c r="G8" s="12">
        <f t="shared" si="2"/>
        <v>8.2601644362940017E-5</v>
      </c>
      <c r="H8" s="12">
        <f t="shared" si="0"/>
        <v>1.0292881024585032E-5</v>
      </c>
      <c r="I8" s="12">
        <f t="shared" si="1"/>
        <v>4.9010986975617838E-6</v>
      </c>
      <c r="K8" s="3">
        <f t="shared" si="3"/>
        <v>6127.2137128540417</v>
      </c>
      <c r="L8" s="3">
        <f t="shared" si="4"/>
        <v>464.47142523976754</v>
      </c>
    </row>
    <row r="9" spans="1:12" s="3" customFormat="1" x14ac:dyDescent="0.3">
      <c r="A9" s="6" t="s">
        <v>17</v>
      </c>
      <c r="B9" s="2" t="s">
        <v>18</v>
      </c>
      <c r="C9" s="3">
        <v>8350341.7334064068</v>
      </c>
      <c r="D9" s="3">
        <v>7893274.8689079024</v>
      </c>
      <c r="E9" s="3">
        <v>7720015.4919531187</v>
      </c>
      <c r="G9" s="12">
        <f t="shared" si="2"/>
        <v>9.853460003623371E-2</v>
      </c>
      <c r="H9" s="12">
        <f t="shared" si="0"/>
        <v>9.3075845691758433E-2</v>
      </c>
      <c r="I9" s="12">
        <f t="shared" si="1"/>
        <v>9.2642680839278124E-2</v>
      </c>
      <c r="K9" s="3">
        <f t="shared" si="3"/>
        <v>457066.86449850444</v>
      </c>
      <c r="L9" s="3">
        <f t="shared" si="4"/>
        <v>173259.37695478369</v>
      </c>
    </row>
    <row r="10" spans="1:12" s="3" customFormat="1" x14ac:dyDescent="0.3">
      <c r="A10" s="6" t="s">
        <v>19</v>
      </c>
      <c r="B10" s="2" t="s">
        <v>20</v>
      </c>
      <c r="C10" s="3">
        <v>1029334.218633436</v>
      </c>
      <c r="D10" s="3">
        <v>975618.42782289709</v>
      </c>
      <c r="E10" s="3">
        <v>868116.87338599504</v>
      </c>
      <c r="G10" s="12">
        <f t="shared" si="2"/>
        <v>1.2146213744869076E-2</v>
      </c>
      <c r="H10" s="12">
        <f t="shared" si="0"/>
        <v>1.1504288365754548E-2</v>
      </c>
      <c r="I10" s="12">
        <f t="shared" si="1"/>
        <v>1.0417683036532843E-2</v>
      </c>
      <c r="K10" s="3">
        <f t="shared" si="3"/>
        <v>53715.790810538922</v>
      </c>
      <c r="L10" s="3">
        <f t="shared" si="4"/>
        <v>107501.55443690205</v>
      </c>
    </row>
    <row r="11" spans="1:12" s="3" customFormat="1" x14ac:dyDescent="0.3">
      <c r="A11" s="6" t="s">
        <v>21</v>
      </c>
      <c r="B11" s="2" t="s">
        <v>22</v>
      </c>
      <c r="C11" s="3">
        <v>4129190.8946357602</v>
      </c>
      <c r="D11" s="3">
        <v>2527929.2958348631</v>
      </c>
      <c r="E11" s="3">
        <v>2411658.9155663662</v>
      </c>
      <c r="G11" s="12">
        <f t="shared" si="2"/>
        <v>4.8724733222411061E-2</v>
      </c>
      <c r="H11" s="12">
        <f t="shared" si="0"/>
        <v>2.980881332102342E-2</v>
      </c>
      <c r="I11" s="12">
        <f t="shared" si="1"/>
        <v>2.8940686380862411E-2</v>
      </c>
      <c r="K11" s="3">
        <f t="shared" si="3"/>
        <v>1601261.5988008971</v>
      </c>
      <c r="L11" s="3">
        <f t="shared" si="4"/>
        <v>116270.38026849693</v>
      </c>
    </row>
    <row r="12" spans="1:12" s="11" customFormat="1" x14ac:dyDescent="0.3">
      <c r="A12" s="4" t="s">
        <v>23</v>
      </c>
      <c r="B12" s="2" t="s">
        <v>24</v>
      </c>
      <c r="C12" s="11">
        <v>70664690.886543199</v>
      </c>
      <c r="D12" s="11">
        <v>69373104.553407744</v>
      </c>
      <c r="E12" s="11">
        <v>71150199.228173867</v>
      </c>
      <c r="G12" s="13">
        <f t="shared" si="2"/>
        <v>0.83384815561903924</v>
      </c>
      <c r="H12" s="13">
        <f t="shared" si="0"/>
        <v>0.81803313349767781</v>
      </c>
      <c r="I12" s="13">
        <f t="shared" si="1"/>
        <v>0.85382538488651949</v>
      </c>
      <c r="K12" s="11">
        <f t="shared" si="3"/>
        <v>1291586.3331354558</v>
      </c>
      <c r="L12" s="11">
        <f t="shared" si="4"/>
        <v>-1777094.6747661233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2158188.2327020499</v>
      </c>
      <c r="D14" s="3">
        <v>2053585.880647023</v>
      </c>
      <c r="E14" s="3">
        <v>1522365.0736493701</v>
      </c>
      <c r="G14" s="12">
        <f t="shared" ref="G14:G20" si="5">C14/C$43</f>
        <v>2.5466767840344708E-2</v>
      </c>
      <c r="H14" s="12">
        <f t="shared" ref="H14:H20" si="6">D14/D$43</f>
        <v>2.4215455019156302E-2</v>
      </c>
      <c r="I14" s="12">
        <f t="shared" ref="I14:I20" si="7">E14/E$43</f>
        <v>1.8268872878036344E-2</v>
      </c>
      <c r="K14" s="3">
        <f t="shared" ref="K14:K20" si="8">C14-D14</f>
        <v>104602.35205502692</v>
      </c>
      <c r="L14" s="3">
        <f t="shared" ref="L14:L20" si="9">D14-E14</f>
        <v>531220.80699765286</v>
      </c>
    </row>
    <row r="15" spans="1:12" s="3" customFormat="1" x14ac:dyDescent="0.3">
      <c r="A15" s="6" t="s">
        <v>27</v>
      </c>
      <c r="B15" s="2" t="s">
        <v>28</v>
      </c>
      <c r="C15" s="3">
        <v>74758.279632312275</v>
      </c>
      <c r="D15" s="3">
        <v>78359.479582784727</v>
      </c>
      <c r="E15" s="3">
        <v>88573.835216508989</v>
      </c>
      <c r="G15" s="12">
        <f t="shared" si="5"/>
        <v>8.8215278106490566E-4</v>
      </c>
      <c r="H15" s="12">
        <f t="shared" si="6"/>
        <v>9.2399858756507015E-4</v>
      </c>
      <c r="I15" s="12">
        <f t="shared" si="7"/>
        <v>1.0629146476748659E-3</v>
      </c>
      <c r="K15" s="3">
        <f t="shared" si="8"/>
        <v>-3601.1999504724517</v>
      </c>
      <c r="L15" s="3">
        <f t="shared" si="9"/>
        <v>-10214.355633724263</v>
      </c>
    </row>
    <row r="16" spans="1:12" s="3" customFormat="1" x14ac:dyDescent="0.3">
      <c r="A16" s="6" t="s">
        <v>29</v>
      </c>
      <c r="B16" s="2" t="s">
        <v>30</v>
      </c>
      <c r="C16" s="3">
        <v>10278593.73566466</v>
      </c>
      <c r="D16" s="3">
        <v>11912193.815237019</v>
      </c>
      <c r="E16" s="3">
        <v>9013362.4079596289</v>
      </c>
      <c r="G16" s="12">
        <f t="shared" si="5"/>
        <v>0.12128810472831966</v>
      </c>
      <c r="H16" s="12">
        <f t="shared" si="6"/>
        <v>0.14046609700172807</v>
      </c>
      <c r="I16" s="12">
        <f t="shared" si="7"/>
        <v>0.10816326181206866</v>
      </c>
      <c r="K16" s="3">
        <f t="shared" si="8"/>
        <v>-1633600.0795723591</v>
      </c>
      <c r="L16" s="3">
        <f t="shared" si="9"/>
        <v>2898831.4072773904</v>
      </c>
    </row>
    <row r="17" spans="1:12" s="3" customFormat="1" x14ac:dyDescent="0.3">
      <c r="A17" s="6" t="s">
        <v>31</v>
      </c>
      <c r="B17" s="2" t="s">
        <v>32</v>
      </c>
      <c r="C17" s="3">
        <v>763023.13381984399</v>
      </c>
      <c r="D17" s="3">
        <v>469538.20632305811</v>
      </c>
      <c r="E17" s="3">
        <v>777225.17662944307</v>
      </c>
      <c r="G17" s="12">
        <f t="shared" si="5"/>
        <v>9.0037248426073236E-3</v>
      </c>
      <c r="H17" s="12">
        <f t="shared" si="6"/>
        <v>5.5366962843594221E-3</v>
      </c>
      <c r="I17" s="12">
        <f t="shared" si="7"/>
        <v>9.3269533012966029E-3</v>
      </c>
      <c r="K17" s="3">
        <f t="shared" si="8"/>
        <v>293484.92749678588</v>
      </c>
      <c r="L17" s="3">
        <f t="shared" si="9"/>
        <v>-307686.97030638496</v>
      </c>
    </row>
    <row r="18" spans="1:12" s="3" customFormat="1" x14ac:dyDescent="0.3">
      <c r="A18" s="6" t="s">
        <v>33</v>
      </c>
      <c r="B18" s="2" t="s">
        <v>34</v>
      </c>
      <c r="C18" s="3">
        <v>509753.77399452281</v>
      </c>
      <c r="D18" s="3">
        <v>645163.00069045357</v>
      </c>
      <c r="E18" s="3">
        <v>527655.90981692192</v>
      </c>
      <c r="G18" s="12">
        <f t="shared" si="5"/>
        <v>6.0151291816677548E-3</v>
      </c>
      <c r="H18" s="12">
        <f t="shared" si="6"/>
        <v>7.6076271123958423E-3</v>
      </c>
      <c r="I18" s="12">
        <f t="shared" si="7"/>
        <v>6.33204144435736E-3</v>
      </c>
      <c r="K18" s="3">
        <f t="shared" si="8"/>
        <v>-135409.22669593076</v>
      </c>
      <c r="L18" s="3">
        <f t="shared" si="9"/>
        <v>117507.09087353165</v>
      </c>
    </row>
    <row r="19" spans="1:12" s="3" customFormat="1" x14ac:dyDescent="0.3">
      <c r="A19" s="6" t="s">
        <v>35</v>
      </c>
      <c r="B19" s="2" t="s">
        <v>36</v>
      </c>
      <c r="C19" s="3">
        <v>296266.51435518189</v>
      </c>
      <c r="D19" s="3">
        <v>272816.28055313719</v>
      </c>
      <c r="E19" s="3">
        <v>251707.47365309991</v>
      </c>
      <c r="G19" s="12">
        <f t="shared" si="5"/>
        <v>3.4959650069564595E-3</v>
      </c>
      <c r="H19" s="12">
        <f t="shared" si="6"/>
        <v>3.2169924971175547E-3</v>
      </c>
      <c r="I19" s="12">
        <f t="shared" si="7"/>
        <v>3.0205710300466779E-3</v>
      </c>
      <c r="K19" s="3">
        <f t="shared" si="8"/>
        <v>23450.233802044706</v>
      </c>
      <c r="L19" s="3">
        <f t="shared" si="9"/>
        <v>21108.806900037278</v>
      </c>
    </row>
    <row r="20" spans="1:12" s="11" customFormat="1" x14ac:dyDescent="0.3">
      <c r="A20" s="4" t="s">
        <v>37</v>
      </c>
      <c r="B20" s="2" t="s">
        <v>38</v>
      </c>
      <c r="C20" s="11">
        <v>14080583.670168569</v>
      </c>
      <c r="D20" s="11">
        <v>15431656.663033471</v>
      </c>
      <c r="E20" s="11">
        <v>12180889.876924969</v>
      </c>
      <c r="G20" s="13">
        <f t="shared" si="5"/>
        <v>0.16615184438096078</v>
      </c>
      <c r="H20" s="13">
        <f t="shared" si="6"/>
        <v>0.18196686650232222</v>
      </c>
      <c r="I20" s="13">
        <f t="shared" si="7"/>
        <v>0.14617461511348048</v>
      </c>
      <c r="K20" s="11">
        <f t="shared" si="8"/>
        <v>-1351072.9928649012</v>
      </c>
      <c r="L20" s="11">
        <f t="shared" si="9"/>
        <v>3250766.7861085013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9702810.8937273677</v>
      </c>
      <c r="D22" s="3">
        <v>9865455.1750099845</v>
      </c>
      <c r="E22" s="3">
        <v>9952722.7897527795</v>
      </c>
      <c r="G22" s="12">
        <f t="shared" ref="G22:G28" si="10">C22/C$43</f>
        <v>0.11449382805685786</v>
      </c>
      <c r="H22" s="12">
        <f t="shared" ref="H22:H28" si="11">D22/D$43</f>
        <v>0.11633138320891062</v>
      </c>
      <c r="I22" s="12">
        <f t="shared" ref="I22:I28" si="12">E22/E$43</f>
        <v>0.11943588997379125</v>
      </c>
      <c r="K22" s="3">
        <f t="shared" ref="K22:K28" si="13">C22-D22</f>
        <v>-162644.28128261678</v>
      </c>
      <c r="L22" s="3">
        <f t="shared" ref="L22:L28" si="14">D22-E22</f>
        <v>-87267.614742795005</v>
      </c>
    </row>
    <row r="23" spans="1:12" s="3" customFormat="1" x14ac:dyDescent="0.3">
      <c r="A23" s="6" t="s">
        <v>41</v>
      </c>
      <c r="B23" s="2" t="s">
        <v>42</v>
      </c>
      <c r="C23" s="3">
        <v>0</v>
      </c>
      <c r="D23" s="3">
        <v>0</v>
      </c>
      <c r="E23" s="3">
        <v>0</v>
      </c>
      <c r="G23" s="12">
        <f t="shared" si="10"/>
        <v>0</v>
      </c>
      <c r="H23" s="12">
        <f t="shared" si="11"/>
        <v>0</v>
      </c>
      <c r="I23" s="12">
        <f t="shared" si="12"/>
        <v>0</v>
      </c>
      <c r="K23" s="3">
        <f t="shared" si="13"/>
        <v>0</v>
      </c>
      <c r="L23" s="3">
        <f t="shared" si="14"/>
        <v>0</v>
      </c>
    </row>
    <row r="24" spans="1:12" s="3" customFormat="1" x14ac:dyDescent="0.3">
      <c r="A24" s="6" t="s">
        <v>43</v>
      </c>
      <c r="B24" s="2" t="s">
        <v>44</v>
      </c>
      <c r="C24" s="3">
        <v>5736090.871877105</v>
      </c>
      <c r="D24" s="3">
        <v>5398648.7957979599</v>
      </c>
      <c r="E24" s="3">
        <v>4723172.3731915876</v>
      </c>
      <c r="G24" s="12">
        <f t="shared" si="10"/>
        <v>6.7686262176642045E-2</v>
      </c>
      <c r="H24" s="12">
        <f t="shared" si="11"/>
        <v>6.365973700485246E-2</v>
      </c>
      <c r="I24" s="12">
        <f t="shared" si="12"/>
        <v>5.6679594901665423E-2</v>
      </c>
      <c r="K24" s="3">
        <f t="shared" si="13"/>
        <v>337442.07607914507</v>
      </c>
      <c r="L24" s="3">
        <f t="shared" si="14"/>
        <v>675476.42260637227</v>
      </c>
    </row>
    <row r="25" spans="1:12" s="3" customFormat="1" x14ac:dyDescent="0.3">
      <c r="A25" s="6" t="s">
        <v>45</v>
      </c>
      <c r="B25" s="2" t="s">
        <v>46</v>
      </c>
      <c r="C25" s="3">
        <v>4950512.999721094</v>
      </c>
      <c r="D25" s="3">
        <v>4728171.1567852395</v>
      </c>
      <c r="E25" s="3">
        <v>4483426.8254401721</v>
      </c>
      <c r="G25" s="12">
        <f t="shared" si="10"/>
        <v>5.8416389888597244E-2</v>
      </c>
      <c r="H25" s="12">
        <f t="shared" si="11"/>
        <v>5.575360497411061E-2</v>
      </c>
      <c r="I25" s="12">
        <f t="shared" si="12"/>
        <v>5.3802570848265098E-2</v>
      </c>
      <c r="K25" s="3">
        <f t="shared" si="13"/>
        <v>222341.84293585457</v>
      </c>
      <c r="L25" s="3">
        <f t="shared" si="14"/>
        <v>244744.33134506736</v>
      </c>
    </row>
    <row r="26" spans="1:12" s="3" customFormat="1" x14ac:dyDescent="0.3">
      <c r="A26" s="6" t="s">
        <v>47</v>
      </c>
      <c r="B26" s="2" t="s">
        <v>48</v>
      </c>
      <c r="C26" s="3">
        <v>250305.330737051</v>
      </c>
      <c r="D26" s="3">
        <v>234708.52283902271</v>
      </c>
      <c r="E26" s="3">
        <v>219710.69155560309</v>
      </c>
      <c r="G26" s="12">
        <f t="shared" si="10"/>
        <v>2.9536199162296184E-3</v>
      </c>
      <c r="H26" s="12">
        <f t="shared" si="11"/>
        <v>2.76763379169234E-3</v>
      </c>
      <c r="I26" s="12">
        <f t="shared" si="12"/>
        <v>2.6365993042344561E-3</v>
      </c>
      <c r="K26" s="3">
        <f t="shared" si="13"/>
        <v>15596.807898028288</v>
      </c>
      <c r="L26" s="3">
        <f t="shared" si="14"/>
        <v>14997.831283419626</v>
      </c>
    </row>
    <row r="27" spans="1:12" s="3" customFormat="1" x14ac:dyDescent="0.3">
      <c r="A27" s="6" t="s">
        <v>49</v>
      </c>
      <c r="B27" s="2" t="s">
        <v>50</v>
      </c>
      <c r="C27" s="3">
        <v>44165732.082759522</v>
      </c>
      <c r="D27" s="3">
        <v>44312800.044324473</v>
      </c>
      <c r="E27" s="3">
        <v>45315724.384016924</v>
      </c>
      <c r="G27" s="12">
        <f t="shared" si="10"/>
        <v>0.52115864057061612</v>
      </c>
      <c r="H27" s="12">
        <f t="shared" si="11"/>
        <v>0.52252726626077084</v>
      </c>
      <c r="I27" s="12">
        <f t="shared" si="12"/>
        <v>0.54380333763385502</v>
      </c>
      <c r="K27" s="3">
        <f t="shared" si="13"/>
        <v>-147067.96156495064</v>
      </c>
      <c r="L27" s="3">
        <f t="shared" si="14"/>
        <v>-1002924.3396924511</v>
      </c>
    </row>
    <row r="28" spans="1:12" s="11" customFormat="1" x14ac:dyDescent="0.3">
      <c r="A28" s="4" t="s">
        <v>51</v>
      </c>
      <c r="B28" s="2" t="s">
        <v>52</v>
      </c>
      <c r="C28" s="11">
        <v>64805452.178822137</v>
      </c>
      <c r="D28" s="11">
        <v>64539783.694756687</v>
      </c>
      <c r="E28" s="11">
        <v>64694757.063957058</v>
      </c>
      <c r="G28" s="13">
        <f t="shared" si="10"/>
        <v>0.76470874060894278</v>
      </c>
      <c r="H28" s="13">
        <f t="shared" si="11"/>
        <v>0.76103962524033697</v>
      </c>
      <c r="I28" s="13">
        <f t="shared" si="12"/>
        <v>0.77635799266181116</v>
      </c>
      <c r="K28" s="11">
        <f t="shared" si="13"/>
        <v>265668.48406545073</v>
      </c>
      <c r="L28" s="11">
        <f t="shared" si="14"/>
        <v>-154973.36920037121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5255292.0402800227</v>
      </c>
      <c r="D30" s="3">
        <v>5004186.9504522244</v>
      </c>
      <c r="E30" s="3">
        <v>5662532.9136590241</v>
      </c>
      <c r="G30" s="12">
        <f t="shared" ref="G30:G34" si="15">C30/C$43</f>
        <v>6.201280328336381E-2</v>
      </c>
      <c r="H30" s="12">
        <f t="shared" ref="H30:H34" si="16">D30/D$43</f>
        <v>5.9008325460411244E-2</v>
      </c>
      <c r="I30" s="12">
        <f t="shared" ref="I30:I34" si="17">E30/E$43</f>
        <v>6.7952224967530714E-2</v>
      </c>
      <c r="K30" s="3">
        <f t="shared" ref="K30:K34" si="18">C30-D30</f>
        <v>251105.08982779831</v>
      </c>
      <c r="L30" s="3">
        <f t="shared" ref="L30:L34" si="19">D30-E30</f>
        <v>-658345.9632067997</v>
      </c>
    </row>
    <row r="31" spans="1:12" s="3" customFormat="1" x14ac:dyDescent="0.3">
      <c r="A31" s="6" t="s">
        <v>55</v>
      </c>
      <c r="B31" s="2" t="s">
        <v>56</v>
      </c>
      <c r="C31" s="3">
        <v>4943838.1047513392</v>
      </c>
      <c r="D31" s="3">
        <v>5422314.3764189519</v>
      </c>
      <c r="E31" s="3">
        <v>5903720.6685668398</v>
      </c>
      <c r="G31" s="12">
        <f t="shared" si="15"/>
        <v>5.833762567425408E-2</v>
      </c>
      <c r="H31" s="12">
        <f t="shared" si="16"/>
        <v>6.3938796579828358E-2</v>
      </c>
      <c r="I31" s="12">
        <f t="shared" si="17"/>
        <v>7.0846555972896852E-2</v>
      </c>
      <c r="K31" s="3">
        <f t="shared" si="18"/>
        <v>-478476.27166761272</v>
      </c>
      <c r="L31" s="3">
        <f t="shared" si="19"/>
        <v>-481406.29214788787</v>
      </c>
    </row>
    <row r="32" spans="1:12" s="3" customFormat="1" x14ac:dyDescent="0.3">
      <c r="A32" s="6" t="s">
        <v>57</v>
      </c>
      <c r="B32" s="2" t="s">
        <v>58</v>
      </c>
      <c r="C32" s="3">
        <v>236172.926981989</v>
      </c>
      <c r="D32" s="3">
        <v>188193.7151830275</v>
      </c>
      <c r="E32" s="3">
        <v>111487.0740873382</v>
      </c>
      <c r="G32" s="12">
        <f t="shared" si="15"/>
        <v>2.7868565913246462E-3</v>
      </c>
      <c r="H32" s="12">
        <f t="shared" si="16"/>
        <v>2.2191409124154475E-3</v>
      </c>
      <c r="I32" s="12">
        <f t="shared" si="17"/>
        <v>1.3378809191696567E-3</v>
      </c>
      <c r="K32" s="3">
        <f t="shared" si="18"/>
        <v>47979.211798961507</v>
      </c>
      <c r="L32" s="3">
        <f t="shared" si="19"/>
        <v>76706.641095689294</v>
      </c>
    </row>
    <row r="33" spans="1:12" s="3" customFormat="1" x14ac:dyDescent="0.3">
      <c r="A33" s="6" t="s">
        <v>59</v>
      </c>
      <c r="B33" s="2" t="s">
        <v>60</v>
      </c>
      <c r="C33" s="3">
        <v>492232.93401567981</v>
      </c>
      <c r="D33" s="3">
        <v>402520.80514051393</v>
      </c>
      <c r="E33" s="3">
        <v>462838.06217657367</v>
      </c>
      <c r="G33" s="12">
        <f t="shared" si="15"/>
        <v>5.8083820790063787E-3</v>
      </c>
      <c r="H33" s="12">
        <f t="shared" si="16"/>
        <v>4.7464411121114821E-3</v>
      </c>
      <c r="I33" s="12">
        <f t="shared" si="17"/>
        <v>5.5542063249987414E-3</v>
      </c>
      <c r="K33" s="3">
        <f t="shared" si="18"/>
        <v>89712.128875165887</v>
      </c>
      <c r="L33" s="3">
        <f t="shared" si="19"/>
        <v>-60317.257036059746</v>
      </c>
    </row>
    <row r="34" spans="1:12" s="11" customFormat="1" x14ac:dyDescent="0.3">
      <c r="A34" s="4" t="s">
        <v>61</v>
      </c>
      <c r="B34" s="2" t="s">
        <v>62</v>
      </c>
      <c r="C34" s="11">
        <v>10927536.00602903</v>
      </c>
      <c r="D34" s="11">
        <v>11017215.84719472</v>
      </c>
      <c r="E34" s="11">
        <v>12140578.718489779</v>
      </c>
      <c r="G34" s="13">
        <f t="shared" si="15"/>
        <v>0.1289456676279489</v>
      </c>
      <c r="H34" s="13">
        <f t="shared" si="16"/>
        <v>0.12991270406476657</v>
      </c>
      <c r="I34" s="13">
        <f t="shared" si="17"/>
        <v>0.14569086818459601</v>
      </c>
      <c r="K34" s="11">
        <f t="shared" si="18"/>
        <v>-89679.841165689752</v>
      </c>
      <c r="L34" s="11">
        <f t="shared" si="19"/>
        <v>-1123362.8712950591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1227647.2563469091</v>
      </c>
      <c r="D36" s="3">
        <v>322716.33873672661</v>
      </c>
      <c r="E36" s="3">
        <v>165270.36233288489</v>
      </c>
      <c r="G36" s="12">
        <f t="shared" ref="G36:G41" si="20">C36/C$43</f>
        <v>1.4486321069446348E-2</v>
      </c>
      <c r="H36" s="12">
        <f t="shared" ref="H36:H41" si="21">D36/D$43</f>
        <v>3.8054035422973535E-3</v>
      </c>
      <c r="I36" s="12">
        <f t="shared" ref="I36:I41" si="22">E36/E$43</f>
        <v>1.9832977596685743E-3</v>
      </c>
      <c r="K36" s="3">
        <f t="shared" ref="K36:K41" si="23">C36-D36</f>
        <v>904930.91761018243</v>
      </c>
      <c r="L36" s="3">
        <f t="shared" ref="L36:L41" si="24">D36-E36</f>
        <v>157445.97640384172</v>
      </c>
    </row>
    <row r="37" spans="1:12" s="3" customFormat="1" x14ac:dyDescent="0.3">
      <c r="A37" s="6" t="s">
        <v>64</v>
      </c>
      <c r="B37" s="2" t="s">
        <v>65</v>
      </c>
      <c r="C37" s="3">
        <v>6104229.6897436352</v>
      </c>
      <c r="D37" s="3">
        <v>7436003.8886438813</v>
      </c>
      <c r="E37" s="3">
        <v>5102058.2185715819</v>
      </c>
      <c r="G37" s="12">
        <f t="shared" si="20"/>
        <v>7.2030325250273017E-2</v>
      </c>
      <c r="H37" s="12">
        <f t="shared" si="21"/>
        <v>8.7683801970333874E-2</v>
      </c>
      <c r="I37" s="12">
        <f t="shared" si="22"/>
        <v>6.1226347493631858E-2</v>
      </c>
      <c r="K37" s="3">
        <f t="shared" si="23"/>
        <v>-1331774.1989002461</v>
      </c>
      <c r="L37" s="3">
        <f t="shared" si="24"/>
        <v>2333945.6700722994</v>
      </c>
    </row>
    <row r="38" spans="1:12" s="3" customFormat="1" x14ac:dyDescent="0.3">
      <c r="A38" s="6" t="s">
        <v>66</v>
      </c>
      <c r="B38" s="2" t="s">
        <v>67</v>
      </c>
      <c r="C38" s="3">
        <v>73970.798424836088</v>
      </c>
      <c r="D38" s="3">
        <v>56582.198351622486</v>
      </c>
      <c r="E38" s="3">
        <v>51935.280175249369</v>
      </c>
      <c r="G38" s="12">
        <f t="shared" si="20"/>
        <v>8.7286044929071101E-4</v>
      </c>
      <c r="H38" s="12">
        <f t="shared" si="21"/>
        <v>6.6720544389261031E-4</v>
      </c>
      <c r="I38" s="12">
        <f t="shared" si="22"/>
        <v>6.2324014642059402E-4</v>
      </c>
      <c r="K38" s="3">
        <f t="shared" si="23"/>
        <v>17388.600073213602</v>
      </c>
      <c r="L38" s="3">
        <f t="shared" si="24"/>
        <v>4646.9181763731176</v>
      </c>
    </row>
    <row r="39" spans="1:12" s="3" customFormat="1" x14ac:dyDescent="0.3">
      <c r="A39" s="6" t="s">
        <v>57</v>
      </c>
      <c r="B39" s="2" t="s">
        <v>68</v>
      </c>
      <c r="C39" s="3">
        <v>1359306.7232520389</v>
      </c>
      <c r="D39" s="3">
        <v>1306525.5854561999</v>
      </c>
      <c r="E39" s="3">
        <v>1112857.954321513</v>
      </c>
      <c r="G39" s="12">
        <f t="shared" si="20"/>
        <v>1.6039911727967645E-2</v>
      </c>
      <c r="H39" s="12">
        <f t="shared" si="21"/>
        <v>1.5406276330660808E-2</v>
      </c>
      <c r="I39" s="12">
        <f t="shared" si="22"/>
        <v>1.3354655102586672E-2</v>
      </c>
      <c r="K39" s="3">
        <f t="shared" si="23"/>
        <v>52781.137795838993</v>
      </c>
      <c r="L39" s="3">
        <f t="shared" si="24"/>
        <v>193667.63113468699</v>
      </c>
    </row>
    <row r="40" spans="1:12" s="3" customFormat="1" x14ac:dyDescent="0.3">
      <c r="A40" s="6" t="s">
        <v>59</v>
      </c>
      <c r="B40" s="2" t="s">
        <v>69</v>
      </c>
      <c r="C40" s="3">
        <v>247131.9040931786</v>
      </c>
      <c r="D40" s="3">
        <v>125933.66330136389</v>
      </c>
      <c r="E40" s="3">
        <v>63631.507250773917</v>
      </c>
      <c r="G40" s="12">
        <f t="shared" si="20"/>
        <v>2.9161732661305765E-3</v>
      </c>
      <c r="H40" s="12">
        <f t="shared" si="21"/>
        <v>1.4849834077116529E-3</v>
      </c>
      <c r="I40" s="12">
        <f t="shared" si="22"/>
        <v>7.6359865128512337E-4</v>
      </c>
      <c r="K40" s="3">
        <f t="shared" si="23"/>
        <v>121198.24079181471</v>
      </c>
      <c r="L40" s="3">
        <f t="shared" si="24"/>
        <v>62302.156050589976</v>
      </c>
    </row>
    <row r="41" spans="1:12" s="11" customFormat="1" x14ac:dyDescent="0.3">
      <c r="A41" s="4" t="s">
        <v>70</v>
      </c>
      <c r="B41" s="2" t="s">
        <v>71</v>
      </c>
      <c r="C41" s="11">
        <v>9012286.3718605973</v>
      </c>
      <c r="D41" s="11">
        <v>9247761.6744897962</v>
      </c>
      <c r="E41" s="11">
        <v>6495753.3226520028</v>
      </c>
      <c r="G41" s="13">
        <f t="shared" si="20"/>
        <v>0.10634559176310829</v>
      </c>
      <c r="H41" s="13">
        <f t="shared" si="21"/>
        <v>0.10904767069489632</v>
      </c>
      <c r="I41" s="13">
        <f t="shared" si="22"/>
        <v>7.7951139153592822E-2</v>
      </c>
      <c r="K41" s="11">
        <f t="shared" si="23"/>
        <v>-235475.30262919888</v>
      </c>
      <c r="L41" s="11">
        <f t="shared" si="24"/>
        <v>2752008.3518377934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84745274.556711763</v>
      </c>
      <c r="D43" s="11">
        <v>84804761.216441214</v>
      </c>
      <c r="E43" s="11">
        <v>83331089.105098844</v>
      </c>
      <c r="K43" s="11">
        <f t="shared" ref="K43:K63" si="25">C43-D43</f>
        <v>-59486.659729450941</v>
      </c>
      <c r="L43" s="11">
        <f t="shared" ref="L43:L44" si="26">D43-E43</f>
        <v>1473672.1113423705</v>
      </c>
    </row>
    <row r="44" spans="1:12" s="11" customFormat="1" x14ac:dyDescent="0.3">
      <c r="A44" s="4" t="s">
        <v>74</v>
      </c>
      <c r="B44" s="2" t="s">
        <v>75</v>
      </c>
      <c r="C44" s="11">
        <v>84745274.556711763</v>
      </c>
      <c r="D44" s="11">
        <v>84804761.216441214</v>
      </c>
      <c r="E44" s="11">
        <v>83331089.105098844</v>
      </c>
      <c r="K44" s="11">
        <f t="shared" si="25"/>
        <v>-59486.659729450941</v>
      </c>
      <c r="L44" s="11">
        <f t="shared" si="26"/>
        <v>1473672.1113423705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41928397.209677398</v>
      </c>
      <c r="D46" s="3">
        <v>39887050.483870968</v>
      </c>
      <c r="G46" s="12">
        <f>C$63/C46</f>
        <v>6.9500645271928896E-2</v>
      </c>
      <c r="H46" s="12">
        <f t="shared" ref="H46:H48" si="27">D$63/D46</f>
        <v>4.1864855702440709E-2</v>
      </c>
      <c r="K46" s="3">
        <f t="shared" si="25"/>
        <v>2041346.72580643</v>
      </c>
    </row>
    <row r="47" spans="1:12" s="3" customFormat="1" x14ac:dyDescent="0.3">
      <c r="A47" s="6" t="s">
        <v>78</v>
      </c>
      <c r="B47" s="2" t="s">
        <v>79</v>
      </c>
      <c r="C47" s="3">
        <v>33139558.983870961</v>
      </c>
      <c r="D47" s="3">
        <v>32664271.983870961</v>
      </c>
      <c r="G47" s="12">
        <f t="shared" ref="G47:G48" si="28">C$63/C47</f>
        <v>8.7932692849310143E-2</v>
      </c>
      <c r="H47" s="12">
        <f t="shared" si="27"/>
        <v>5.1122082675768066E-2</v>
      </c>
      <c r="K47" s="3">
        <f t="shared" si="25"/>
        <v>475287</v>
      </c>
    </row>
    <row r="48" spans="1:12" s="11" customFormat="1" x14ac:dyDescent="0.3">
      <c r="A48" s="4" t="s">
        <v>80</v>
      </c>
      <c r="B48" s="2" t="s">
        <v>81</v>
      </c>
      <c r="C48" s="11">
        <v>8788838.2258064486</v>
      </c>
      <c r="D48" s="11">
        <v>7222778.4999999991</v>
      </c>
      <c r="G48" s="14">
        <f t="shared" si="28"/>
        <v>0.33156266919714905</v>
      </c>
      <c r="H48" s="14">
        <f t="shared" si="27"/>
        <v>0.23119435448605077</v>
      </c>
      <c r="K48" s="11">
        <f t="shared" si="25"/>
        <v>1566059.7258064495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104934.9677419355</v>
      </c>
      <c r="D50" s="3">
        <v>89269.870967741939</v>
      </c>
      <c r="G50" s="12">
        <f t="shared" ref="G50:G52" si="29">C$63/C50</f>
        <v>27.770062963728062</v>
      </c>
      <c r="H50" s="12">
        <f t="shared" ref="H50:H52" si="30">D$63/D50</f>
        <v>18.705814120719847</v>
      </c>
      <c r="K50" s="3">
        <f t="shared" si="25"/>
        <v>15665.09677419356</v>
      </c>
    </row>
    <row r="51" spans="1:11" s="3" customFormat="1" x14ac:dyDescent="0.3">
      <c r="A51" s="10" t="s">
        <v>84</v>
      </c>
      <c r="B51" s="2" t="s">
        <v>85</v>
      </c>
      <c r="C51" s="3">
        <v>3865263.6774193542</v>
      </c>
      <c r="D51" s="3">
        <v>3595959.629032257</v>
      </c>
      <c r="G51" s="12">
        <f t="shared" si="29"/>
        <v>0.75390734099565748</v>
      </c>
      <c r="H51" s="12">
        <f t="shared" si="30"/>
        <v>0.46437273639599214</v>
      </c>
      <c r="K51" s="3">
        <f t="shared" si="25"/>
        <v>269304.04838709719</v>
      </c>
    </row>
    <row r="52" spans="1:11" s="11" customFormat="1" x14ac:dyDescent="0.3">
      <c r="A52" s="9" t="s">
        <v>105</v>
      </c>
      <c r="B52" s="2" t="s">
        <v>86</v>
      </c>
      <c r="C52" s="11">
        <v>4818639.5806451607</v>
      </c>
      <c r="D52" s="11">
        <v>3537549</v>
      </c>
      <c r="G52" s="14">
        <f t="shared" si="29"/>
        <v>0.60474551219706785</v>
      </c>
      <c r="H52" s="14">
        <f t="shared" si="30"/>
        <v>0.47204027785996067</v>
      </c>
      <c r="K52" s="11">
        <f t="shared" si="25"/>
        <v>1281090.5806451607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269256.90322580631</v>
      </c>
      <c r="D54" s="3">
        <v>150826.564516129</v>
      </c>
      <c r="G54" s="12">
        <f t="shared" ref="G54:G59" si="31">C$63/C54</f>
        <v>10.822566204909956</v>
      </c>
      <c r="H54" s="12">
        <f t="shared" ref="H54:H59" si="32">D$63/D54</f>
        <v>11.071429083201419</v>
      </c>
      <c r="K54" s="3">
        <f t="shared" si="25"/>
        <v>118430.33870967731</v>
      </c>
    </row>
    <row r="55" spans="1:11" s="3" customFormat="1" x14ac:dyDescent="0.3">
      <c r="A55" s="6" t="s">
        <v>89</v>
      </c>
      <c r="B55" s="2" t="s">
        <v>90</v>
      </c>
      <c r="C55" s="3">
        <v>83959.983870967713</v>
      </c>
      <c r="D55" s="3">
        <v>50134.177419354834</v>
      </c>
      <c r="G55" s="12">
        <f t="shared" si="31"/>
        <v>34.707613400316092</v>
      </c>
      <c r="H55" s="12">
        <f t="shared" si="32"/>
        <v>33.307928819403678</v>
      </c>
      <c r="K55" s="3">
        <f t="shared" si="25"/>
        <v>33825.80645161288</v>
      </c>
    </row>
    <row r="56" spans="1:11" s="3" customFormat="1" x14ac:dyDescent="0.3">
      <c r="A56" s="6" t="s">
        <v>91</v>
      </c>
      <c r="B56" s="2" t="s">
        <v>92</v>
      </c>
      <c r="C56" s="3">
        <v>361441.03225806443</v>
      </c>
      <c r="D56" s="3">
        <v>396102.54838709679</v>
      </c>
      <c r="G56" s="12">
        <f t="shared" si="31"/>
        <v>8.0623128013028857</v>
      </c>
      <c r="H56" s="12">
        <f t="shared" si="32"/>
        <v>4.2157406452011168</v>
      </c>
      <c r="K56" s="3">
        <f t="shared" si="25"/>
        <v>-34661.516129032359</v>
      </c>
    </row>
    <row r="57" spans="1:11" s="3" customFormat="1" x14ac:dyDescent="0.3">
      <c r="A57" s="6" t="s">
        <v>93</v>
      </c>
      <c r="B57" s="2" t="s">
        <v>94</v>
      </c>
      <c r="C57" s="3">
        <v>1073211.564516129</v>
      </c>
      <c r="D57" s="3">
        <v>1347880.935483871</v>
      </c>
      <c r="G57" s="12">
        <f t="shared" si="31"/>
        <v>2.7152620765917281</v>
      </c>
      <c r="H57" s="12">
        <f t="shared" si="32"/>
        <v>1.2388821363541036</v>
      </c>
      <c r="K57" s="3">
        <f t="shared" si="25"/>
        <v>-274669.37096774206</v>
      </c>
    </row>
    <row r="58" spans="1:11" s="3" customFormat="1" x14ac:dyDescent="0.3">
      <c r="A58" s="6" t="s">
        <v>95</v>
      </c>
      <c r="B58" s="2" t="s">
        <v>96</v>
      </c>
      <c r="C58" s="3">
        <v>1879480.516129032</v>
      </c>
      <c r="D58" s="3">
        <v>2361598.032258064</v>
      </c>
      <c r="G58" s="12">
        <f t="shared" si="31"/>
        <v>1.5504553711959117</v>
      </c>
      <c r="H58" s="12">
        <f t="shared" si="32"/>
        <v>0.70709138053717313</v>
      </c>
      <c r="K58" s="3">
        <f t="shared" si="25"/>
        <v>-482117.51612903201</v>
      </c>
    </row>
    <row r="59" spans="1:11" s="11" customFormat="1" x14ac:dyDescent="0.3">
      <c r="A59" s="4" t="s">
        <v>97</v>
      </c>
      <c r="B59" s="2" t="s">
        <v>98</v>
      </c>
      <c r="C59" s="11">
        <v>4004146.4838709668</v>
      </c>
      <c r="D59" s="11">
        <v>2328690.0967741939</v>
      </c>
      <c r="G59" s="14">
        <f t="shared" si="31"/>
        <v>0.727758255855114</v>
      </c>
      <c r="H59" s="14">
        <f t="shared" si="32"/>
        <v>0.71708365798282847</v>
      </c>
      <c r="K59" s="11">
        <f t="shared" si="25"/>
        <v>1675456.3870967729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-1048114.451612903</v>
      </c>
      <c r="D61" s="3">
        <v>-736121.35483871005</v>
      </c>
      <c r="G61" s="12">
        <f t="shared" ref="G61:G63" si="33">C$63/C61</f>
        <v>-2.78027905903406</v>
      </c>
      <c r="H61" s="12">
        <f t="shared" ref="H61:H63" si="34">D$63/D61</f>
        <v>-2.2684651137027623</v>
      </c>
      <c r="K61" s="3">
        <f t="shared" si="25"/>
        <v>-311993.09677419299</v>
      </c>
    </row>
    <row r="62" spans="1:11" s="3" customFormat="1" x14ac:dyDescent="0.3">
      <c r="A62" s="6" t="s">
        <v>101</v>
      </c>
      <c r="B62" s="2" t="s">
        <v>102</v>
      </c>
      <c r="C62" s="3">
        <v>-41981.37096774191</v>
      </c>
      <c r="D62" s="3">
        <v>77296.870967741968</v>
      </c>
      <c r="G62" s="12">
        <f t="shared" si="33"/>
        <v>-69.412946602659815</v>
      </c>
      <c r="H62" s="12">
        <f t="shared" si="34"/>
        <v>21.603275682402526</v>
      </c>
      <c r="K62" s="3">
        <f t="shared" si="25"/>
        <v>-119278.24193548388</v>
      </c>
    </row>
    <row r="63" spans="1:11" s="11" customFormat="1" x14ac:dyDescent="0.3">
      <c r="A63" s="4" t="s">
        <v>103</v>
      </c>
      <c r="B63" s="2" t="s">
        <v>104</v>
      </c>
      <c r="C63" s="11">
        <v>2914050.661290322</v>
      </c>
      <c r="D63" s="11">
        <v>1669865.6129032259</v>
      </c>
      <c r="G63" s="14">
        <f t="shared" si="33"/>
        <v>1</v>
      </c>
      <c r="H63" s="14">
        <f t="shared" si="34"/>
        <v>1</v>
      </c>
      <c r="K63" s="11">
        <f t="shared" si="25"/>
        <v>1244185.048387096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8.3819031715393066E-9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AE3-BA6F-45F6-A919-4E6C03DC2D39}">
  <dimension ref="A1:L63"/>
  <sheetViews>
    <sheetView tabSelected="1" workbookViewId="0">
      <selection activeCell="H8" sqref="H8"/>
    </sheetView>
  </sheetViews>
  <sheetFormatPr defaultRowHeight="14.4" x14ac:dyDescent="0.3"/>
  <cols>
    <col min="1" max="1" width="58.33203125" customWidth="1"/>
    <col min="2" max="2" width="10.33203125" bestFit="1" customWidth="1"/>
    <col min="3" max="5" width="12.6640625" style="3" bestFit="1" customWidth="1"/>
    <col min="8" max="8" width="8.5546875" bestFit="1" customWidth="1"/>
    <col min="11" max="11" width="11.21875" bestFit="1" customWidth="1"/>
    <col min="12" max="12" width="10.21875" bestFit="1" customWidth="1"/>
  </cols>
  <sheetData>
    <row r="1" spans="1:12" x14ac:dyDescent="0.3">
      <c r="A1" s="16" t="s">
        <v>113</v>
      </c>
    </row>
    <row r="2" spans="1:12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x14ac:dyDescent="0.3">
      <c r="A3" s="6" t="s">
        <v>5</v>
      </c>
      <c r="B3" s="2" t="s">
        <v>6</v>
      </c>
      <c r="C3" s="3">
        <v>94.20405209251976</v>
      </c>
      <c r="D3" s="3">
        <v>188.68909659694381</v>
      </c>
      <c r="E3" s="3">
        <v>460.16492014099242</v>
      </c>
      <c r="G3" s="12">
        <f>C3/C$43</f>
        <v>1.5101970723879868E-5</v>
      </c>
      <c r="H3" s="12">
        <f t="shared" ref="H3:I12" si="0">D3/D$43</f>
        <v>3.5092424289125801E-5</v>
      </c>
      <c r="I3" s="12">
        <f t="shared" si="0"/>
        <v>8.102855891440438E-5</v>
      </c>
      <c r="J3" s="3"/>
      <c r="K3" s="3">
        <f>C3-D3</f>
        <v>-94.485044504424053</v>
      </c>
      <c r="L3" s="3">
        <f>D3-E3</f>
        <v>-271.47582354404858</v>
      </c>
    </row>
    <row r="4" spans="1:12" x14ac:dyDescent="0.3">
      <c r="A4" s="6" t="s">
        <v>7</v>
      </c>
      <c r="B4" s="2" t="s">
        <v>8</v>
      </c>
      <c r="C4" s="3">
        <v>7.4528522225094748E-2</v>
      </c>
      <c r="D4" s="3">
        <v>6.7405011882690061E-2</v>
      </c>
      <c r="E4" s="3">
        <v>7.1210913051840338E-2</v>
      </c>
      <c r="G4" s="12">
        <f t="shared" ref="G4:G12" si="1">C4/C$43</f>
        <v>1.1947761648639135E-8</v>
      </c>
      <c r="H4" s="12">
        <f t="shared" si="0"/>
        <v>1.2535993435029455E-8</v>
      </c>
      <c r="I4" s="12">
        <f t="shared" si="0"/>
        <v>1.2539238457815591E-8</v>
      </c>
      <c r="J4" s="3"/>
      <c r="K4" s="3">
        <f t="shared" ref="K4:L12" si="2">C4-D4</f>
        <v>7.1235103424046875E-3</v>
      </c>
      <c r="L4" s="3">
        <f t="shared" si="2"/>
        <v>-3.8059011691502775E-3</v>
      </c>
    </row>
    <row r="5" spans="1:12" x14ac:dyDescent="0.3">
      <c r="A5" s="6" t="s">
        <v>9</v>
      </c>
      <c r="B5" s="2" t="s">
        <v>10</v>
      </c>
      <c r="C5" s="3">
        <v>7.4528522225094748E-2</v>
      </c>
      <c r="D5" s="3">
        <v>6.7405011882690061E-2</v>
      </c>
      <c r="E5" s="3">
        <v>7.1210913051840338E-2</v>
      </c>
      <c r="G5" s="12">
        <f t="shared" si="1"/>
        <v>1.1947761648639135E-8</v>
      </c>
      <c r="H5" s="12">
        <f t="shared" si="0"/>
        <v>1.2535993435029455E-8</v>
      </c>
      <c r="I5" s="12">
        <f t="shared" si="0"/>
        <v>1.2539238457815591E-8</v>
      </c>
      <c r="J5" s="3"/>
      <c r="K5" s="3">
        <f t="shared" si="2"/>
        <v>7.1235103424046875E-3</v>
      </c>
      <c r="L5" s="3">
        <f t="shared" si="2"/>
        <v>-3.8059011691502775E-3</v>
      </c>
    </row>
    <row r="6" spans="1:12" x14ac:dyDescent="0.3">
      <c r="A6" s="6" t="s">
        <v>11</v>
      </c>
      <c r="B6" s="2" t="s">
        <v>12</v>
      </c>
      <c r="C6" s="3">
        <v>7.4528522225094748E-2</v>
      </c>
      <c r="D6" s="3">
        <v>6.7405011882690061E-2</v>
      </c>
      <c r="E6" s="3">
        <v>7.1210913051840338E-2</v>
      </c>
      <c r="G6" s="12">
        <f t="shared" si="1"/>
        <v>1.1947761648639135E-8</v>
      </c>
      <c r="H6" s="12">
        <f t="shared" si="0"/>
        <v>1.2535993435029455E-8</v>
      </c>
      <c r="I6" s="12">
        <f t="shared" si="0"/>
        <v>1.2539238457815591E-8</v>
      </c>
      <c r="J6" s="3"/>
      <c r="K6" s="3">
        <f t="shared" si="2"/>
        <v>7.1235103424046875E-3</v>
      </c>
      <c r="L6" s="3">
        <f t="shared" si="2"/>
        <v>-3.8059011691502775E-3</v>
      </c>
    </row>
    <row r="7" spans="1:12" x14ac:dyDescent="0.3">
      <c r="A7" s="6" t="s">
        <v>13</v>
      </c>
      <c r="B7" s="2" t="s">
        <v>14</v>
      </c>
      <c r="C7" s="3">
        <v>1295983.0314821289</v>
      </c>
      <c r="D7" s="3">
        <v>749959.05935039767</v>
      </c>
      <c r="E7" s="3">
        <v>761783.88142628723</v>
      </c>
      <c r="G7" s="12">
        <f t="shared" si="1"/>
        <v>0.20776067871121109</v>
      </c>
      <c r="H7" s="12">
        <f t="shared" si="0"/>
        <v>0.13947748961040976</v>
      </c>
      <c r="I7" s="12">
        <f t="shared" si="0"/>
        <v>0.13413940831752433</v>
      </c>
      <c r="J7" s="3"/>
      <c r="K7" s="3">
        <f t="shared" si="2"/>
        <v>546023.97213173122</v>
      </c>
      <c r="L7" s="3">
        <f t="shared" si="2"/>
        <v>-11824.822075889562</v>
      </c>
    </row>
    <row r="8" spans="1:12" x14ac:dyDescent="0.3">
      <c r="A8" s="6" t="s">
        <v>15</v>
      </c>
      <c r="B8" s="2" t="s">
        <v>16</v>
      </c>
      <c r="C8" s="3">
        <v>3402.5003108237338</v>
      </c>
      <c r="D8" s="3">
        <v>3077.285944155039</v>
      </c>
      <c r="E8" s="3">
        <v>3251.0392874977019</v>
      </c>
      <c r="G8" s="12">
        <f t="shared" si="1"/>
        <v>5.4545912771975489E-4</v>
      </c>
      <c r="H8" s="12">
        <f t="shared" si="0"/>
        <v>5.7231406561835654E-4</v>
      </c>
      <c r="I8" s="12">
        <f t="shared" si="0"/>
        <v>5.7246221280696046E-4</v>
      </c>
      <c r="J8" s="3"/>
      <c r="K8" s="3">
        <f t="shared" si="2"/>
        <v>325.21436666869477</v>
      </c>
      <c r="L8" s="3">
        <f t="shared" si="2"/>
        <v>-173.7533433426629</v>
      </c>
    </row>
    <row r="9" spans="1:12" x14ac:dyDescent="0.3">
      <c r="A9" s="6" t="s">
        <v>17</v>
      </c>
      <c r="B9" s="2" t="s">
        <v>18</v>
      </c>
      <c r="C9" s="3">
        <v>1.229720616714064</v>
      </c>
      <c r="D9" s="3">
        <v>27915.785671216101</v>
      </c>
      <c r="E9" s="3">
        <v>1.1749800653553659</v>
      </c>
      <c r="G9" s="12">
        <f t="shared" si="1"/>
        <v>1.9713806720254583E-7</v>
      </c>
      <c r="H9" s="12">
        <f t="shared" si="0"/>
        <v>5.191781681117451E-3</v>
      </c>
      <c r="I9" s="12">
        <f t="shared" si="0"/>
        <v>2.0689743455395731E-7</v>
      </c>
      <c r="J9" s="3"/>
      <c r="K9" s="3">
        <f t="shared" si="2"/>
        <v>-27914.555950599388</v>
      </c>
      <c r="L9" s="3">
        <f t="shared" si="2"/>
        <v>27914.610691150745</v>
      </c>
    </row>
    <row r="10" spans="1:12" x14ac:dyDescent="0.3">
      <c r="A10" s="6" t="s">
        <v>19</v>
      </c>
      <c r="B10" s="2" t="s">
        <v>20</v>
      </c>
      <c r="C10" s="3">
        <v>180256.47253814759</v>
      </c>
      <c r="D10" s="3">
        <v>30045.357148300511</v>
      </c>
      <c r="E10" s="3">
        <v>30289.348233861139</v>
      </c>
      <c r="G10" s="12">
        <f t="shared" si="1"/>
        <v>2.8897143069678183E-2</v>
      </c>
      <c r="H10" s="12">
        <f t="shared" si="0"/>
        <v>5.5878396790392916E-3</v>
      </c>
      <c r="I10" s="12">
        <f t="shared" si="0"/>
        <v>5.33352746031649E-3</v>
      </c>
      <c r="J10" s="3"/>
      <c r="K10" s="3">
        <f t="shared" si="2"/>
        <v>150211.11538984708</v>
      </c>
      <c r="L10" s="3">
        <f t="shared" si="2"/>
        <v>-243.99108556062856</v>
      </c>
    </row>
    <row r="11" spans="1:12" x14ac:dyDescent="0.3">
      <c r="A11" s="6" t="s">
        <v>21</v>
      </c>
      <c r="B11" s="2" t="s">
        <v>22</v>
      </c>
      <c r="C11" s="3">
        <v>7.4528522225094748E-2</v>
      </c>
      <c r="D11" s="3">
        <v>28585.07250253663</v>
      </c>
      <c r="E11" s="3">
        <v>26161.71447518079</v>
      </c>
      <c r="G11" s="12">
        <f t="shared" si="1"/>
        <v>1.1947761648639135E-8</v>
      </c>
      <c r="H11" s="12">
        <f t="shared" si="0"/>
        <v>5.3162557385983376E-3</v>
      </c>
      <c r="I11" s="12">
        <f t="shared" si="0"/>
        <v>4.6067093119668955E-3</v>
      </c>
      <c r="J11" s="3"/>
      <c r="K11" s="3">
        <f t="shared" si="2"/>
        <v>-28584.997974014404</v>
      </c>
      <c r="L11" s="3">
        <f t="shared" si="2"/>
        <v>2423.35802735584</v>
      </c>
    </row>
    <row r="12" spans="1:12" s="16" customFormat="1" x14ac:dyDescent="0.3">
      <c r="A12" s="4" t="s">
        <v>23</v>
      </c>
      <c r="B12" s="2" t="s">
        <v>24</v>
      </c>
      <c r="C12" s="11">
        <v>1479737.7362178981</v>
      </c>
      <c r="D12" s="11">
        <v>839771.4519282385</v>
      </c>
      <c r="E12" s="11">
        <v>821947.53695577243</v>
      </c>
      <c r="G12" s="13">
        <f t="shared" si="1"/>
        <v>0.23721862780844666</v>
      </c>
      <c r="H12" s="13">
        <f t="shared" si="0"/>
        <v>0.15618081080705262</v>
      </c>
      <c r="I12" s="13">
        <f t="shared" si="0"/>
        <v>0.14473338037667902</v>
      </c>
      <c r="J12" s="11"/>
      <c r="K12" s="11">
        <f t="shared" si="2"/>
        <v>639966.28428965958</v>
      </c>
      <c r="L12" s="11">
        <f t="shared" si="2"/>
        <v>17823.914972466067</v>
      </c>
    </row>
    <row r="13" spans="1:12" x14ac:dyDescent="0.3">
      <c r="A13" s="4"/>
      <c r="B13" s="2"/>
      <c r="G13" s="3"/>
      <c r="H13" s="3"/>
      <c r="I13" s="3"/>
      <c r="J13" s="3"/>
      <c r="K13" s="3"/>
      <c r="L13" s="3"/>
    </row>
    <row r="14" spans="1:12" x14ac:dyDescent="0.3">
      <c r="A14" s="6" t="s">
        <v>25</v>
      </c>
      <c r="B14" s="2" t="s">
        <v>26</v>
      </c>
      <c r="C14" s="3">
        <v>16906.16354694113</v>
      </c>
      <c r="D14" s="3">
        <v>12780.83526541502</v>
      </c>
      <c r="E14" s="3">
        <v>20659.92483858551</v>
      </c>
      <c r="G14" s="12">
        <f t="shared" ref="G14:I20" si="3">C14/C$43</f>
        <v>2.7102484581902953E-3</v>
      </c>
      <c r="H14" s="12">
        <f t="shared" si="3"/>
        <v>2.3769815108152371E-3</v>
      </c>
      <c r="I14" s="12">
        <f t="shared" si="3"/>
        <v>3.6379216747716731E-3</v>
      </c>
      <c r="J14" s="3"/>
      <c r="K14" s="3">
        <f t="shared" ref="K14:L20" si="4">C14-D14</f>
        <v>4125.32828152611</v>
      </c>
      <c r="L14" s="3">
        <f t="shared" si="4"/>
        <v>-7879.0895731704895</v>
      </c>
    </row>
    <row r="15" spans="1:12" x14ac:dyDescent="0.3">
      <c r="A15" s="6" t="s">
        <v>27</v>
      </c>
      <c r="B15" s="2" t="s">
        <v>28</v>
      </c>
      <c r="C15" s="3">
        <v>5136.0403720191553</v>
      </c>
      <c r="D15" s="3">
        <v>375.94864528082809</v>
      </c>
      <c r="E15" s="3">
        <v>25725.3073856962</v>
      </c>
      <c r="G15" s="12">
        <f t="shared" si="3"/>
        <v>8.233651272104601E-4</v>
      </c>
      <c r="H15" s="12">
        <f t="shared" si="3"/>
        <v>6.9918981059611252E-5</v>
      </c>
      <c r="I15" s="12">
        <f t="shared" si="3"/>
        <v>4.5298641722936427E-3</v>
      </c>
      <c r="J15" s="3"/>
      <c r="K15" s="3">
        <f t="shared" si="4"/>
        <v>4760.0917267383275</v>
      </c>
      <c r="L15" s="3">
        <f t="shared" si="4"/>
        <v>-25349.358740415373</v>
      </c>
    </row>
    <row r="16" spans="1:12" x14ac:dyDescent="0.3">
      <c r="A16" s="6" t="s">
        <v>29</v>
      </c>
      <c r="B16" s="2" t="s">
        <v>30</v>
      </c>
      <c r="C16" s="3">
        <v>4519681.9287171513</v>
      </c>
      <c r="D16" s="3">
        <v>4355737.7390213041</v>
      </c>
      <c r="E16" s="3">
        <v>4715752.0022763861</v>
      </c>
      <c r="G16" s="12">
        <f t="shared" si="3"/>
        <v>0.72455592570157779</v>
      </c>
      <c r="H16" s="12">
        <f t="shared" si="3"/>
        <v>0.8100807072938675</v>
      </c>
      <c r="I16" s="12">
        <f t="shared" si="3"/>
        <v>0.83037748471807815</v>
      </c>
      <c r="J16" s="3"/>
      <c r="K16" s="3">
        <f t="shared" si="4"/>
        <v>163944.18969584722</v>
      </c>
      <c r="L16" s="3">
        <f t="shared" si="4"/>
        <v>-360014.26325508207</v>
      </c>
    </row>
    <row r="17" spans="1:12" x14ac:dyDescent="0.3">
      <c r="A17" s="6" t="s">
        <v>31</v>
      </c>
      <c r="B17" s="2" t="s">
        <v>32</v>
      </c>
      <c r="C17" s="3">
        <v>16536.56661182045</v>
      </c>
      <c r="D17" s="3">
        <v>6485.3674657609154</v>
      </c>
      <c r="E17" s="3">
        <v>3719.6580457999339</v>
      </c>
      <c r="G17" s="12">
        <f t="shared" si="3"/>
        <v>2.6509979061190704E-3</v>
      </c>
      <c r="H17" s="12">
        <f t="shared" si="3"/>
        <v>1.2061495384946416E-3</v>
      </c>
      <c r="I17" s="12">
        <f t="shared" si="3"/>
        <v>6.5497937351067766E-4</v>
      </c>
      <c r="J17" s="3"/>
      <c r="K17" s="3">
        <f t="shared" si="4"/>
        <v>10051.199146059535</v>
      </c>
      <c r="L17" s="3">
        <f t="shared" si="4"/>
        <v>2765.7094199609814</v>
      </c>
    </row>
    <row r="18" spans="1:12" x14ac:dyDescent="0.3">
      <c r="A18" s="6" t="s">
        <v>33</v>
      </c>
      <c r="B18" s="2" t="s">
        <v>34</v>
      </c>
      <c r="C18" s="3">
        <v>198830.48006754721</v>
      </c>
      <c r="D18" s="3">
        <v>161531.25013744039</v>
      </c>
      <c r="E18" s="3">
        <v>63864.924450082137</v>
      </c>
      <c r="G18" s="12">
        <f t="shared" si="3"/>
        <v>3.1874765705895876E-2</v>
      </c>
      <c r="H18" s="12">
        <f t="shared" si="3"/>
        <v>3.0041604247459108E-2</v>
      </c>
      <c r="I18" s="12">
        <f t="shared" si="3"/>
        <v>1.1245713366811847E-2</v>
      </c>
      <c r="J18" s="3"/>
      <c r="K18" s="3">
        <f t="shared" si="4"/>
        <v>37299.229930106812</v>
      </c>
      <c r="L18" s="3">
        <f t="shared" si="4"/>
        <v>97666.325687358258</v>
      </c>
    </row>
    <row r="19" spans="1:12" x14ac:dyDescent="0.3">
      <c r="A19" s="6" t="s">
        <v>35</v>
      </c>
      <c r="B19" s="2" t="s">
        <v>36</v>
      </c>
      <c r="C19" s="3">
        <v>1035.91779995404</v>
      </c>
      <c r="D19" s="3">
        <v>235.65753655968049</v>
      </c>
      <c r="E19" s="3">
        <v>27376.7293810099</v>
      </c>
      <c r="G19" s="12">
        <f t="shared" si="3"/>
        <v>1.6606929255959458E-4</v>
      </c>
      <c r="H19" s="12">
        <f t="shared" si="3"/>
        <v>4.3827621251202858E-5</v>
      </c>
      <c r="I19" s="12">
        <f t="shared" si="3"/>
        <v>4.8206563178548904E-3</v>
      </c>
      <c r="J19" s="3"/>
      <c r="K19" s="3">
        <f t="shared" si="4"/>
        <v>800.26026339435953</v>
      </c>
      <c r="L19" s="3">
        <f t="shared" si="4"/>
        <v>-27141.07184445022</v>
      </c>
    </row>
    <row r="20" spans="1:12" s="16" customFormat="1" x14ac:dyDescent="0.3">
      <c r="A20" s="4" t="s">
        <v>37</v>
      </c>
      <c r="B20" s="2" t="s">
        <v>38</v>
      </c>
      <c r="C20" s="11">
        <v>4758127.0971154347</v>
      </c>
      <c r="D20" s="11">
        <v>4537146.7980717607</v>
      </c>
      <c r="E20" s="11">
        <v>4857098.5463775601</v>
      </c>
      <c r="G20" s="13">
        <f t="shared" si="3"/>
        <v>0.76278137219155329</v>
      </c>
      <c r="H20" s="13">
        <f t="shared" si="3"/>
        <v>0.84381918919294718</v>
      </c>
      <c r="I20" s="13">
        <f t="shared" si="3"/>
        <v>0.85526661962332096</v>
      </c>
      <c r="J20" s="11"/>
      <c r="K20" s="11">
        <f t="shared" si="4"/>
        <v>220980.29904367402</v>
      </c>
      <c r="L20" s="11">
        <f t="shared" si="4"/>
        <v>-319951.74830579944</v>
      </c>
    </row>
    <row r="21" spans="1:12" x14ac:dyDescent="0.3">
      <c r="A21" s="4"/>
      <c r="B21" s="2"/>
      <c r="G21" s="3"/>
      <c r="H21" s="3"/>
      <c r="I21" s="3"/>
      <c r="J21" s="3"/>
      <c r="K21" s="3"/>
      <c r="L21" s="3"/>
    </row>
    <row r="22" spans="1:12" x14ac:dyDescent="0.3">
      <c r="A22" s="6" t="s">
        <v>39</v>
      </c>
      <c r="B22" s="2" t="s">
        <v>40</v>
      </c>
      <c r="C22" s="3">
        <v>415025.4380640529</v>
      </c>
      <c r="D22" s="3">
        <v>294859.51443682268</v>
      </c>
      <c r="E22" s="3">
        <v>383262.74624740798</v>
      </c>
      <c r="G22" s="12">
        <f t="shared" ref="G22:I28" si="5">C22/C$43</f>
        <v>6.6533252828159695E-2</v>
      </c>
      <c r="H22" s="12">
        <f t="shared" si="5"/>
        <v>5.4838013287039036E-2</v>
      </c>
      <c r="I22" s="12">
        <f t="shared" si="5"/>
        <v>6.748716960973325E-2</v>
      </c>
      <c r="J22" s="3"/>
      <c r="K22" s="3">
        <f t="shared" ref="K22:L28" si="6">C22-D22</f>
        <v>120165.92362723022</v>
      </c>
      <c r="L22" s="3">
        <f t="shared" si="6"/>
        <v>-88403.231810585305</v>
      </c>
    </row>
    <row r="23" spans="1:12" x14ac:dyDescent="0.3">
      <c r="A23" s="6" t="s">
        <v>41</v>
      </c>
      <c r="B23" s="2" t="s">
        <v>42</v>
      </c>
      <c r="C23" s="3">
        <v>5.299540684366523E-2</v>
      </c>
      <c r="D23" s="3">
        <v>3.7651185918134829E-2</v>
      </c>
      <c r="E23" s="3">
        <v>4.8939566837508157E-2</v>
      </c>
      <c r="G23" s="12">
        <f t="shared" si="5"/>
        <v>8.495760690496724E-9</v>
      </c>
      <c r="H23" s="12">
        <f t="shared" si="5"/>
        <v>7.0023727658747326E-9</v>
      </c>
      <c r="I23" s="12">
        <f t="shared" si="5"/>
        <v>8.6175681829971928E-9</v>
      </c>
      <c r="J23" s="3"/>
      <c r="K23" s="3">
        <f t="shared" si="6"/>
        <v>1.5344220925530401E-2</v>
      </c>
      <c r="L23" s="3">
        <f t="shared" si="6"/>
        <v>-1.1288380919373328E-2</v>
      </c>
    </row>
    <row r="24" spans="1:12" x14ac:dyDescent="0.3">
      <c r="A24" s="6" t="s">
        <v>43</v>
      </c>
      <c r="B24" s="2" t="s">
        <v>44</v>
      </c>
      <c r="C24" s="3">
        <v>5.299540684366523E-2</v>
      </c>
      <c r="D24" s="3">
        <v>50850.386459921072</v>
      </c>
      <c r="E24" s="3">
        <v>66096.082399088162</v>
      </c>
      <c r="G24" s="12">
        <f t="shared" si="5"/>
        <v>8.495760690496724E-9</v>
      </c>
      <c r="H24" s="12">
        <f t="shared" si="5"/>
        <v>9.4571619086678636E-3</v>
      </c>
      <c r="I24" s="12">
        <f t="shared" si="5"/>
        <v>1.1638588845592334E-2</v>
      </c>
      <c r="J24" s="3"/>
      <c r="K24" s="3">
        <f t="shared" si="6"/>
        <v>-50850.333464514231</v>
      </c>
      <c r="L24" s="3">
        <f t="shared" si="6"/>
        <v>-15245.69593916709</v>
      </c>
    </row>
    <row r="25" spans="1:12" x14ac:dyDescent="0.3">
      <c r="A25" s="6" t="s">
        <v>45</v>
      </c>
      <c r="B25" s="2" t="s">
        <v>46</v>
      </c>
      <c r="C25" s="3">
        <v>410905.13350763603</v>
      </c>
      <c r="D25" s="3">
        <v>208522.9982026174</v>
      </c>
      <c r="E25" s="3">
        <v>156202.99295912831</v>
      </c>
      <c r="G25" s="12">
        <f t="shared" si="5"/>
        <v>6.5872721594074729E-2</v>
      </c>
      <c r="H25" s="12">
        <f t="shared" si="5"/>
        <v>3.8781136053652555E-2</v>
      </c>
      <c r="I25" s="12">
        <f t="shared" si="5"/>
        <v>2.7505146228263128E-2</v>
      </c>
      <c r="J25" s="3"/>
      <c r="K25" s="3">
        <f t="shared" si="6"/>
        <v>202382.13530501863</v>
      </c>
      <c r="L25" s="3">
        <f t="shared" si="6"/>
        <v>52320.005243489082</v>
      </c>
    </row>
    <row r="26" spans="1:12" x14ac:dyDescent="0.3">
      <c r="A26" s="6" t="s">
        <v>47</v>
      </c>
      <c r="B26" s="2" t="s">
        <v>48</v>
      </c>
      <c r="C26" s="3">
        <v>9.7158245880052951E-2</v>
      </c>
      <c r="D26" s="3">
        <v>3.7651185918134829E-2</v>
      </c>
      <c r="E26" s="3">
        <v>4.8939566837508157E-2</v>
      </c>
      <c r="G26" s="12">
        <f t="shared" si="5"/>
        <v>1.5575561265910667E-8</v>
      </c>
      <c r="H26" s="12">
        <f t="shared" si="5"/>
        <v>7.0023727658747326E-9</v>
      </c>
      <c r="I26" s="12">
        <f t="shared" si="5"/>
        <v>8.6175681829971928E-9</v>
      </c>
      <c r="J26" s="3"/>
      <c r="K26" s="3">
        <f t="shared" si="6"/>
        <v>5.9507059961918123E-2</v>
      </c>
      <c r="L26" s="3">
        <f t="shared" si="6"/>
        <v>-1.1288380919373328E-2</v>
      </c>
    </row>
    <row r="27" spans="1:12" x14ac:dyDescent="0.3">
      <c r="A27" s="6" t="s">
        <v>49</v>
      </c>
      <c r="B27" s="2" t="s">
        <v>50</v>
      </c>
      <c r="C27" s="3">
        <v>-29268.92157136586</v>
      </c>
      <c r="D27" s="3">
        <v>-11101.41451677614</v>
      </c>
      <c r="E27" s="3">
        <v>-27506.20621680946</v>
      </c>
      <c r="G27" s="12">
        <f t="shared" si="5"/>
        <v>-4.6921378313555737E-3</v>
      </c>
      <c r="H27" s="12">
        <f t="shared" si="5"/>
        <v>-2.0646426076453999E-3</v>
      </c>
      <c r="I27" s="12">
        <f t="shared" si="5"/>
        <v>-4.8434553643672161E-3</v>
      </c>
      <c r="J27" s="3"/>
      <c r="K27" s="3">
        <f t="shared" si="6"/>
        <v>-18167.507054589718</v>
      </c>
      <c r="L27" s="3">
        <f t="shared" si="6"/>
        <v>16404.791700033318</v>
      </c>
    </row>
    <row r="28" spans="1:12" s="16" customFormat="1" x14ac:dyDescent="0.3">
      <c r="A28" s="4" t="s">
        <v>51</v>
      </c>
      <c r="B28" s="2" t="s">
        <v>52</v>
      </c>
      <c r="C28" s="11">
        <v>796661.85314938251</v>
      </c>
      <c r="D28" s="11">
        <v>543131.55988495692</v>
      </c>
      <c r="E28" s="11">
        <v>578055.71326794871</v>
      </c>
      <c r="G28" s="13">
        <f t="shared" si="5"/>
        <v>0.12771386915796148</v>
      </c>
      <c r="H28" s="13">
        <f t="shared" si="5"/>
        <v>0.1010116826464596</v>
      </c>
      <c r="I28" s="13">
        <f t="shared" si="5"/>
        <v>0.10178746655435787</v>
      </c>
      <c r="J28" s="11"/>
      <c r="K28" s="11">
        <f t="shared" si="6"/>
        <v>253530.29326442559</v>
      </c>
      <c r="L28" s="11">
        <f t="shared" si="6"/>
        <v>-34924.15338299179</v>
      </c>
    </row>
    <row r="29" spans="1:12" x14ac:dyDescent="0.3">
      <c r="A29" s="4"/>
      <c r="B29" s="2"/>
      <c r="G29" s="3"/>
      <c r="H29" s="3"/>
      <c r="I29" s="3"/>
      <c r="J29" s="3"/>
      <c r="K29" s="3"/>
      <c r="L29" s="3"/>
    </row>
    <row r="30" spans="1:12" x14ac:dyDescent="0.3">
      <c r="A30" s="6" t="s">
        <v>53</v>
      </c>
      <c r="B30" s="2" t="s">
        <v>54</v>
      </c>
      <c r="C30" s="3">
        <v>278338.39845116198</v>
      </c>
      <c r="D30" s="3">
        <v>287205.4550950168</v>
      </c>
      <c r="E30" s="3">
        <v>293802.11447809648</v>
      </c>
      <c r="G30" s="12">
        <f t="shared" ref="G30:I34" si="7">C30/C$43</f>
        <v>4.4620780649783025E-2</v>
      </c>
      <c r="H30" s="12">
        <f t="shared" si="7"/>
        <v>5.3414510271755908E-2</v>
      </c>
      <c r="I30" s="12">
        <f t="shared" si="7"/>
        <v>5.1734412816324335E-2</v>
      </c>
      <c r="J30" s="3"/>
      <c r="K30" s="3">
        <f t="shared" ref="K30:L34" si="8">C30-D30</f>
        <v>-8867.0566438548267</v>
      </c>
      <c r="L30" s="3">
        <f t="shared" si="8"/>
        <v>-6596.6593830796774</v>
      </c>
    </row>
    <row r="31" spans="1:12" x14ac:dyDescent="0.3">
      <c r="A31" s="6" t="s">
        <v>55</v>
      </c>
      <c r="B31" s="2" t="s">
        <v>56</v>
      </c>
      <c r="C31" s="3">
        <v>129319.67234919489</v>
      </c>
      <c r="D31" s="3">
        <v>30847.55989102535</v>
      </c>
      <c r="E31" s="3">
        <v>29251.519939833172</v>
      </c>
      <c r="G31" s="12">
        <f t="shared" si="7"/>
        <v>2.073140021536668E-2</v>
      </c>
      <c r="H31" s="12">
        <f t="shared" si="7"/>
        <v>5.7370334561112867E-3</v>
      </c>
      <c r="I31" s="12">
        <f t="shared" si="7"/>
        <v>5.1507805202848263E-3</v>
      </c>
      <c r="J31" s="3"/>
      <c r="K31" s="3">
        <f t="shared" si="8"/>
        <v>98472.112458169548</v>
      </c>
      <c r="L31" s="3">
        <f t="shared" si="8"/>
        <v>1596.0399511921787</v>
      </c>
    </row>
    <row r="32" spans="1:12" x14ac:dyDescent="0.3">
      <c r="A32" s="6" t="s">
        <v>57</v>
      </c>
      <c r="B32" s="2" t="s">
        <v>58</v>
      </c>
      <c r="C32" s="3">
        <v>5.5304050030874387E-2</v>
      </c>
      <c r="D32" s="3">
        <v>6.4870941598969847E-2</v>
      </c>
      <c r="E32" s="3">
        <v>6.1357149498103267E-2</v>
      </c>
      <c r="G32" s="12">
        <f t="shared" si="7"/>
        <v>8.8658621994092678E-9</v>
      </c>
      <c r="H32" s="12">
        <f t="shared" si="7"/>
        <v>1.2064706693089457E-8</v>
      </c>
      <c r="I32" s="12">
        <f t="shared" si="7"/>
        <v>1.0804129531220409E-8</v>
      </c>
      <c r="J32" s="3"/>
      <c r="K32" s="3">
        <f t="shared" si="8"/>
        <v>-9.5668915680954605E-3</v>
      </c>
      <c r="L32" s="3">
        <f t="shared" si="8"/>
        <v>3.5137921008665807E-3</v>
      </c>
    </row>
    <row r="33" spans="1:12" x14ac:dyDescent="0.3">
      <c r="A33" s="6" t="s">
        <v>59</v>
      </c>
      <c r="B33" s="2" t="s">
        <v>60</v>
      </c>
      <c r="C33" s="3">
        <v>433512.91697130748</v>
      </c>
      <c r="D33" s="3">
        <v>15890.52637031726</v>
      </c>
      <c r="E33" s="3">
        <v>38613.455167403263</v>
      </c>
      <c r="G33" s="12">
        <f t="shared" si="7"/>
        <v>6.9497003951534936E-2</v>
      </c>
      <c r="H33" s="12">
        <f t="shared" si="7"/>
        <v>2.9553222927124214E-3</v>
      </c>
      <c r="I33" s="12">
        <f t="shared" si="7"/>
        <v>6.7992854082879672E-3</v>
      </c>
      <c r="J33" s="3"/>
      <c r="K33" s="3">
        <f t="shared" si="8"/>
        <v>417622.39060099021</v>
      </c>
      <c r="L33" s="3">
        <f t="shared" si="8"/>
        <v>-22722.928797086002</v>
      </c>
    </row>
    <row r="34" spans="1:12" s="16" customFormat="1" x14ac:dyDescent="0.3">
      <c r="A34" s="4" t="s">
        <v>61</v>
      </c>
      <c r="B34" s="2" t="s">
        <v>62</v>
      </c>
      <c r="C34" s="11">
        <v>841171.04307571449</v>
      </c>
      <c r="D34" s="11">
        <v>333943.606227301</v>
      </c>
      <c r="E34" s="11">
        <v>361667.1509424824</v>
      </c>
      <c r="G34" s="13">
        <f t="shared" si="7"/>
        <v>0.13484919368254686</v>
      </c>
      <c r="H34" s="13">
        <f t="shared" si="7"/>
        <v>6.210687808528631E-2</v>
      </c>
      <c r="I34" s="13">
        <f t="shared" si="7"/>
        <v>6.3684489549026654E-2</v>
      </c>
      <c r="J34" s="11"/>
      <c r="K34" s="11">
        <f t="shared" si="8"/>
        <v>507227.43684841349</v>
      </c>
      <c r="L34" s="11">
        <f t="shared" si="8"/>
        <v>-27723.544715181401</v>
      </c>
    </row>
    <row r="35" spans="1:12" x14ac:dyDescent="0.3">
      <c r="A35" s="4"/>
      <c r="B35" s="2"/>
      <c r="G35" s="3"/>
      <c r="H35" s="3"/>
      <c r="I35" s="3"/>
      <c r="J35" s="3"/>
      <c r="K35" s="3"/>
      <c r="L35" s="3"/>
    </row>
    <row r="36" spans="1:12" x14ac:dyDescent="0.3">
      <c r="A36" s="6" t="s">
        <v>53</v>
      </c>
      <c r="B36" s="2" t="s">
        <v>63</v>
      </c>
      <c r="C36" s="3">
        <v>28013.675515786948</v>
      </c>
      <c r="D36" s="3">
        <v>31929.81009177423</v>
      </c>
      <c r="E36" s="3">
        <v>24844.53207040147</v>
      </c>
      <c r="G36" s="12">
        <f t="shared" ref="G36:I41" si="9">C36/C$43</f>
        <v>4.490907748768461E-3</v>
      </c>
      <c r="H36" s="12">
        <f t="shared" si="9"/>
        <v>5.9383104981695104E-3</v>
      </c>
      <c r="I36" s="12">
        <f t="shared" si="9"/>
        <v>4.3747720490091352E-3</v>
      </c>
      <c r="J36" s="3"/>
      <c r="K36" s="3">
        <f t="shared" ref="K36:L41" si="10">C36-D36</f>
        <v>-3916.134575987282</v>
      </c>
      <c r="L36" s="3">
        <f t="shared" si="10"/>
        <v>7085.2780213727601</v>
      </c>
    </row>
    <row r="37" spans="1:12" x14ac:dyDescent="0.3">
      <c r="A37" s="6" t="s">
        <v>64</v>
      </c>
      <c r="B37" s="2" t="s">
        <v>65</v>
      </c>
      <c r="C37" s="3">
        <v>4546699.7209444745</v>
      </c>
      <c r="D37" s="3">
        <v>4444977.9171573538</v>
      </c>
      <c r="E37" s="3">
        <v>4692208.1520119831</v>
      </c>
      <c r="G37" s="12">
        <f t="shared" si="9"/>
        <v>0.72888718214095238</v>
      </c>
      <c r="H37" s="12">
        <f t="shared" si="9"/>
        <v>0.82667760796946355</v>
      </c>
      <c r="I37" s="12">
        <f t="shared" si="9"/>
        <v>0.82623174440906766</v>
      </c>
      <c r="J37" s="3"/>
      <c r="K37" s="3">
        <f t="shared" si="10"/>
        <v>101721.80378712062</v>
      </c>
      <c r="L37" s="3">
        <f t="shared" si="10"/>
        <v>-247230.23485462926</v>
      </c>
    </row>
    <row r="38" spans="1:12" x14ac:dyDescent="0.3">
      <c r="A38" s="6" t="s">
        <v>66</v>
      </c>
      <c r="B38" s="2" t="s">
        <v>67</v>
      </c>
      <c r="C38" s="3">
        <v>7869.2833005095372</v>
      </c>
      <c r="D38" s="3">
        <v>8093.9719745525617</v>
      </c>
      <c r="E38" s="3">
        <v>8088.9283763771145</v>
      </c>
      <c r="G38" s="12">
        <f t="shared" si="9"/>
        <v>1.2615347576078243E-3</v>
      </c>
      <c r="H38" s="12">
        <f t="shared" si="9"/>
        <v>1.50531802758068E-3</v>
      </c>
      <c r="I38" s="12">
        <f t="shared" si="9"/>
        <v>1.4243463176177105E-3</v>
      </c>
      <c r="J38" s="3"/>
      <c r="K38" s="3">
        <f t="shared" si="10"/>
        <v>-224.68867404302455</v>
      </c>
      <c r="L38" s="3">
        <f t="shared" si="10"/>
        <v>5.0435981754471868</v>
      </c>
    </row>
    <row r="39" spans="1:12" x14ac:dyDescent="0.3">
      <c r="A39" s="6" t="s">
        <v>57</v>
      </c>
      <c r="B39" s="2" t="s">
        <v>68</v>
      </c>
      <c r="C39" s="3">
        <v>6127.3618318472836</v>
      </c>
      <c r="D39" s="3">
        <v>5520.4629756121931</v>
      </c>
      <c r="E39" s="3">
        <v>4866.4931232556364</v>
      </c>
      <c r="G39" s="12">
        <f t="shared" si="9"/>
        <v>9.8228512408676219E-4</v>
      </c>
      <c r="H39" s="12">
        <f t="shared" si="9"/>
        <v>1.0266964679279237E-3</v>
      </c>
      <c r="I39" s="12">
        <f t="shared" si="9"/>
        <v>8.5692087224607165E-4</v>
      </c>
      <c r="J39" s="3"/>
      <c r="K39" s="3">
        <f t="shared" si="10"/>
        <v>606.89885623509053</v>
      </c>
      <c r="L39" s="3">
        <f t="shared" si="10"/>
        <v>653.96985235655666</v>
      </c>
    </row>
    <row r="40" spans="1:12" x14ac:dyDescent="0.3">
      <c r="A40" s="6" t="s">
        <v>59</v>
      </c>
      <c r="B40" s="2" t="s">
        <v>69</v>
      </c>
      <c r="C40" s="3">
        <v>11321.895515618429</v>
      </c>
      <c r="D40" s="3">
        <v>9320.9216884499019</v>
      </c>
      <c r="E40" s="3">
        <v>9315.1135408841401</v>
      </c>
      <c r="G40" s="12">
        <f t="shared" si="9"/>
        <v>1.8150273880763682E-3</v>
      </c>
      <c r="H40" s="12">
        <f t="shared" si="9"/>
        <v>1.7335063051125805E-3</v>
      </c>
      <c r="I40" s="12">
        <f t="shared" si="9"/>
        <v>1.6402602486748278E-3</v>
      </c>
      <c r="J40" s="3"/>
      <c r="K40" s="3">
        <f t="shared" si="10"/>
        <v>2000.9738271685274</v>
      </c>
      <c r="L40" s="3">
        <f t="shared" si="10"/>
        <v>5.8081475657618284</v>
      </c>
    </row>
    <row r="41" spans="1:12" s="16" customFormat="1" x14ac:dyDescent="0.3">
      <c r="A41" s="4" t="s">
        <v>70</v>
      </c>
      <c r="B41" s="2" t="s">
        <v>71</v>
      </c>
      <c r="C41" s="11">
        <v>4600031.9371082364</v>
      </c>
      <c r="D41" s="11">
        <v>4499843.0838877419</v>
      </c>
      <c r="E41" s="11">
        <v>4739323.2191229016</v>
      </c>
      <c r="G41" s="13">
        <f t="shared" si="9"/>
        <v>0.73743693715949177</v>
      </c>
      <c r="H41" s="13">
        <f t="shared" si="9"/>
        <v>0.83688143926825409</v>
      </c>
      <c r="I41" s="13">
        <f t="shared" si="9"/>
        <v>0.83452804389661539</v>
      </c>
      <c r="J41" s="11"/>
      <c r="K41" s="11">
        <f t="shared" si="10"/>
        <v>100188.85322049446</v>
      </c>
      <c r="L41" s="11">
        <f t="shared" si="10"/>
        <v>-239480.13523515966</v>
      </c>
    </row>
    <row r="42" spans="1:12" x14ac:dyDescent="0.3">
      <c r="A42" s="4"/>
      <c r="B42" s="2"/>
      <c r="G42" s="3"/>
      <c r="H42" s="3"/>
      <c r="I42" s="3"/>
      <c r="J42" s="3"/>
      <c r="K42" s="3"/>
      <c r="L42" s="3"/>
    </row>
    <row r="43" spans="1:12" s="16" customFormat="1" x14ac:dyDescent="0.3">
      <c r="A43" s="4" t="s">
        <v>72</v>
      </c>
      <c r="B43" s="2" t="s">
        <v>73</v>
      </c>
      <c r="C43" s="11">
        <v>6237864.833333333</v>
      </c>
      <c r="D43" s="11">
        <v>5376918.25</v>
      </c>
      <c r="E43" s="11">
        <v>5679046.083333333</v>
      </c>
      <c r="G43" s="11"/>
      <c r="H43" s="11"/>
      <c r="I43" s="11"/>
      <c r="J43" s="11"/>
      <c r="K43" s="11">
        <f t="shared" ref="K43:L63" si="11">C43-D43</f>
        <v>860946.58333333302</v>
      </c>
      <c r="L43" s="11">
        <f t="shared" si="11"/>
        <v>-302127.83333333302</v>
      </c>
    </row>
    <row r="44" spans="1:12" s="16" customFormat="1" x14ac:dyDescent="0.3">
      <c r="A44" s="4" t="s">
        <v>74</v>
      </c>
      <c r="B44" s="2" t="s">
        <v>75</v>
      </c>
      <c r="C44" s="11">
        <v>6237864.833333333</v>
      </c>
      <c r="D44" s="11">
        <v>5376918.25</v>
      </c>
      <c r="E44" s="11">
        <v>5679046.083333333</v>
      </c>
      <c r="G44" s="11"/>
      <c r="H44" s="11"/>
      <c r="I44" s="11"/>
      <c r="J44" s="11"/>
      <c r="K44" s="11">
        <f t="shared" si="11"/>
        <v>860946.58333333302</v>
      </c>
      <c r="L44" s="11">
        <f t="shared" si="11"/>
        <v>-302127.83333333302</v>
      </c>
    </row>
    <row r="45" spans="1:12" x14ac:dyDescent="0.3">
      <c r="A45" s="4"/>
      <c r="B45" s="2"/>
      <c r="G45" s="3"/>
      <c r="H45" s="3"/>
      <c r="I45" s="3"/>
      <c r="J45" s="3"/>
      <c r="K45" s="3"/>
      <c r="L45" s="3"/>
    </row>
    <row r="46" spans="1:12" x14ac:dyDescent="0.3">
      <c r="A46" s="6" t="s">
        <v>76</v>
      </c>
      <c r="B46" s="2" t="s">
        <v>77</v>
      </c>
      <c r="C46" s="3">
        <v>232572.25000000029</v>
      </c>
      <c r="D46" s="3">
        <v>161355.08333333331</v>
      </c>
      <c r="E46" s="3">
        <v>0</v>
      </c>
      <c r="G46" s="12">
        <f>C$63/C46</f>
        <v>6.1334703516864035E-2</v>
      </c>
      <c r="H46" s="12">
        <f t="shared" ref="H46:H48" si="12">D$63/D46</f>
        <v>-2.9849798141882739E-2</v>
      </c>
      <c r="I46" s="3"/>
      <c r="J46" s="3"/>
      <c r="K46" s="3">
        <f t="shared" si="11"/>
        <v>71217.166666666977</v>
      </c>
      <c r="L46" s="3"/>
    </row>
    <row r="47" spans="1:12" x14ac:dyDescent="0.3">
      <c r="A47" s="6" t="s">
        <v>78</v>
      </c>
      <c r="B47" s="2" t="s">
        <v>79</v>
      </c>
      <c r="C47" s="3">
        <v>293072.00000000029</v>
      </c>
      <c r="D47" s="3">
        <v>150266.83333333331</v>
      </c>
      <c r="E47" s="3">
        <v>0</v>
      </c>
      <c r="G47" s="12">
        <f t="shared" ref="G47:G48" si="13">C$63/C47</f>
        <v>4.8673192935524329E-2</v>
      </c>
      <c r="H47" s="12">
        <f t="shared" si="12"/>
        <v>-3.205242673865713E-2</v>
      </c>
      <c r="I47" s="3"/>
      <c r="J47" s="3"/>
      <c r="K47" s="3">
        <f t="shared" si="11"/>
        <v>142805.16666666698</v>
      </c>
      <c r="L47" s="3"/>
    </row>
    <row r="48" spans="1:12" s="16" customFormat="1" x14ac:dyDescent="0.3">
      <c r="A48" s="4" t="s">
        <v>80</v>
      </c>
      <c r="B48" s="2" t="s">
        <v>81</v>
      </c>
      <c r="C48" s="11">
        <v>-60499.750000000073</v>
      </c>
      <c r="D48" s="11">
        <v>11088.25</v>
      </c>
      <c r="E48" s="11">
        <v>0</v>
      </c>
      <c r="G48" s="14">
        <f t="shared" si="13"/>
        <v>-0.23578196604118171</v>
      </c>
      <c r="H48" s="14">
        <f t="shared" si="12"/>
        <v>-0.43437121878264534</v>
      </c>
      <c r="I48" s="11"/>
      <c r="J48" s="11"/>
      <c r="K48" s="11">
        <f t="shared" si="11"/>
        <v>-71588.000000000073</v>
      </c>
      <c r="L48" s="11"/>
    </row>
    <row r="49" spans="1:12" x14ac:dyDescent="0.3">
      <c r="A49" s="4"/>
      <c r="B49" s="2"/>
      <c r="G49" s="3"/>
      <c r="H49" s="3"/>
      <c r="I49" s="3"/>
      <c r="J49" s="3"/>
      <c r="K49" s="3"/>
      <c r="L49" s="3"/>
    </row>
    <row r="50" spans="1:12" x14ac:dyDescent="0.3">
      <c r="A50" s="6" t="s">
        <v>82</v>
      </c>
      <c r="B50" s="2" t="s">
        <v>83</v>
      </c>
      <c r="C50" s="3">
        <v>1000.3333333333341</v>
      </c>
      <c r="D50" s="3">
        <v>928.41666666666663</v>
      </c>
      <c r="E50" s="3">
        <v>0</v>
      </c>
      <c r="G50" s="12">
        <f t="shared" ref="G50:H52" si="14">C$63/C50</f>
        <v>14.259996667777397</v>
      </c>
      <c r="H50" s="12">
        <f t="shared" si="14"/>
        <v>-5.1877748855578503</v>
      </c>
      <c r="I50" s="3"/>
      <c r="J50" s="3"/>
      <c r="K50" s="3">
        <f t="shared" si="11"/>
        <v>71.916666666667425</v>
      </c>
      <c r="L50" s="3"/>
    </row>
    <row r="51" spans="1:12" x14ac:dyDescent="0.3">
      <c r="A51" s="10" t="s">
        <v>84</v>
      </c>
      <c r="B51" s="2" t="s">
        <v>85</v>
      </c>
      <c r="C51" s="3">
        <v>26254.083333333361</v>
      </c>
      <c r="D51" s="3">
        <v>78689.083333333328</v>
      </c>
      <c r="E51" s="3">
        <v>0</v>
      </c>
      <c r="G51" s="12">
        <f t="shared" si="14"/>
        <v>0.54333452891454925</v>
      </c>
      <c r="H51" s="12">
        <f t="shared" si="14"/>
        <v>-6.1208193851540194E-2</v>
      </c>
      <c r="I51" s="3"/>
      <c r="J51" s="3"/>
      <c r="K51" s="3">
        <f t="shared" si="11"/>
        <v>-52434.999999999971</v>
      </c>
      <c r="L51" s="3"/>
    </row>
    <row r="52" spans="1:12" s="16" customFormat="1" x14ac:dyDescent="0.3">
      <c r="A52" s="9" t="s">
        <v>105</v>
      </c>
      <c r="B52" s="2" t="s">
        <v>86</v>
      </c>
      <c r="C52" s="11">
        <v>-87754.166666666759</v>
      </c>
      <c r="D52" s="11">
        <v>-68529.25</v>
      </c>
      <c r="E52" s="11">
        <v>0</v>
      </c>
      <c r="G52" s="14">
        <f t="shared" si="14"/>
        <v>-0.16255353496984931</v>
      </c>
      <c r="H52" s="14">
        <f t="shared" si="14"/>
        <v>7.0282640867464136E-2</v>
      </c>
      <c r="I52" s="11"/>
      <c r="J52" s="11"/>
      <c r="K52" s="11">
        <f t="shared" si="11"/>
        <v>-19224.916666666759</v>
      </c>
      <c r="L52" s="11"/>
    </row>
    <row r="53" spans="1:12" x14ac:dyDescent="0.3">
      <c r="A53" s="5"/>
      <c r="B53" s="2"/>
      <c r="G53" s="3"/>
      <c r="H53" s="3"/>
      <c r="I53" s="3"/>
      <c r="J53" s="3"/>
      <c r="K53" s="3"/>
      <c r="L53" s="3"/>
    </row>
    <row r="54" spans="1:12" x14ac:dyDescent="0.3">
      <c r="A54" s="6" t="s">
        <v>87</v>
      </c>
      <c r="B54" s="2" t="s">
        <v>88</v>
      </c>
      <c r="C54" s="3">
        <v>0</v>
      </c>
      <c r="D54" s="3">
        <v>0</v>
      </c>
      <c r="E54" s="3">
        <v>0</v>
      </c>
      <c r="G54" s="12" t="e">
        <f t="shared" ref="G54:H59" si="15">C$63/C54</f>
        <v>#DIV/0!</v>
      </c>
      <c r="H54" s="12" t="e">
        <f t="shared" si="15"/>
        <v>#DIV/0!</v>
      </c>
      <c r="I54" s="3"/>
      <c r="J54" s="3"/>
      <c r="K54" s="3">
        <f t="shared" si="11"/>
        <v>0</v>
      </c>
      <c r="L54" s="3"/>
    </row>
    <row r="55" spans="1:12" x14ac:dyDescent="0.3">
      <c r="A55" s="6" t="s">
        <v>89</v>
      </c>
      <c r="B55" s="2" t="s">
        <v>90</v>
      </c>
      <c r="C55" s="3">
        <v>2448.7500000000032</v>
      </c>
      <c r="D55" s="3">
        <v>8056.75</v>
      </c>
      <c r="E55" s="3">
        <v>0</v>
      </c>
      <c r="G55" s="12">
        <f t="shared" si="15"/>
        <v>5.8253190403266899</v>
      </c>
      <c r="H55" s="12">
        <f t="shared" si="15"/>
        <v>-0.59781135900538884</v>
      </c>
      <c r="I55" s="3"/>
      <c r="J55" s="3"/>
      <c r="K55" s="3">
        <f t="shared" si="11"/>
        <v>-5607.9999999999964</v>
      </c>
      <c r="L55" s="3"/>
    </row>
    <row r="56" spans="1:12" x14ac:dyDescent="0.3">
      <c r="A56" s="6" t="s">
        <v>91</v>
      </c>
      <c r="B56" s="2" t="s">
        <v>92</v>
      </c>
      <c r="C56" s="3">
        <v>24435.08333333335</v>
      </c>
      <c r="D56" s="3">
        <v>9284.1666666666661</v>
      </c>
      <c r="E56" s="3">
        <v>0</v>
      </c>
      <c r="G56" s="12">
        <f t="shared" si="15"/>
        <v>0.58378151633068531</v>
      </c>
      <c r="H56" s="12">
        <f t="shared" si="15"/>
        <v>-0.51877748855578498</v>
      </c>
      <c r="I56" s="3"/>
      <c r="J56" s="3"/>
      <c r="K56" s="3">
        <f t="shared" si="11"/>
        <v>15150.916666666684</v>
      </c>
      <c r="L56" s="3"/>
    </row>
    <row r="57" spans="1:12" x14ac:dyDescent="0.3">
      <c r="A57" s="6" t="s">
        <v>93</v>
      </c>
      <c r="B57" s="2" t="s">
        <v>94</v>
      </c>
      <c r="C57" s="3">
        <v>220273.58333333349</v>
      </c>
      <c r="D57" s="3">
        <v>279378.5</v>
      </c>
      <c r="E57" s="3">
        <v>0</v>
      </c>
      <c r="G57" s="12">
        <f t="shared" si="15"/>
        <v>6.4759240686676336E-2</v>
      </c>
      <c r="H57" s="12">
        <f t="shared" si="15"/>
        <v>-1.7239754192490356E-2</v>
      </c>
      <c r="I57" s="3"/>
      <c r="J57" s="3"/>
      <c r="K57" s="3">
        <f t="shared" si="11"/>
        <v>-59104.916666666511</v>
      </c>
      <c r="L57" s="3"/>
    </row>
    <row r="58" spans="1:12" x14ac:dyDescent="0.3">
      <c r="A58" s="6" t="s">
        <v>95</v>
      </c>
      <c r="B58" s="2" t="s">
        <v>96</v>
      </c>
      <c r="C58" s="3">
        <v>90002.500000000087</v>
      </c>
      <c r="D58" s="3">
        <v>215699.83333333331</v>
      </c>
      <c r="E58" s="3">
        <v>0</v>
      </c>
      <c r="G58" s="12">
        <f t="shared" si="15"/>
        <v>0.15849281964389864</v>
      </c>
      <c r="H58" s="12">
        <f t="shared" si="15"/>
        <v>-2.2329255392717816E-2</v>
      </c>
      <c r="I58" s="3"/>
      <c r="J58" s="3"/>
      <c r="K58" s="3">
        <f t="shared" si="11"/>
        <v>-125697.33333333323</v>
      </c>
      <c r="L58" s="3"/>
    </row>
    <row r="59" spans="1:12" s="16" customFormat="1" x14ac:dyDescent="0.3">
      <c r="A59" s="4" t="s">
        <v>97</v>
      </c>
      <c r="B59" s="2" t="s">
        <v>98</v>
      </c>
      <c r="C59" s="11">
        <v>20530.583333333339</v>
      </c>
      <c r="D59" s="11">
        <v>-6078</v>
      </c>
      <c r="E59" s="11">
        <v>0</v>
      </c>
      <c r="G59" s="14">
        <f t="shared" si="15"/>
        <v>0.69480490487768232</v>
      </c>
      <c r="H59" s="14">
        <f t="shared" si="15"/>
        <v>0.79243446309092913</v>
      </c>
      <c r="I59" s="11"/>
      <c r="J59" s="11"/>
      <c r="K59" s="11">
        <f t="shared" si="11"/>
        <v>26608.583333333339</v>
      </c>
      <c r="L59" s="11"/>
    </row>
    <row r="60" spans="1:12" x14ac:dyDescent="0.3">
      <c r="A60" s="4"/>
      <c r="B60" s="2"/>
      <c r="G60" s="3"/>
      <c r="H60" s="3"/>
      <c r="I60" s="3"/>
      <c r="J60" s="3"/>
      <c r="K60" s="3"/>
      <c r="L60" s="3"/>
    </row>
    <row r="61" spans="1:12" x14ac:dyDescent="0.3">
      <c r="A61" s="6" t="s">
        <v>99</v>
      </c>
      <c r="B61" s="2" t="s">
        <v>100</v>
      </c>
      <c r="C61" s="3">
        <v>-6265.8333333333348</v>
      </c>
      <c r="D61" s="3">
        <v>1261.583333333333</v>
      </c>
      <c r="E61" s="3">
        <v>0</v>
      </c>
      <c r="G61" s="12">
        <f t="shared" ref="G61:H63" si="16">C$63/C61</f>
        <v>-2.2765926319989354</v>
      </c>
      <c r="H61" s="12">
        <f t="shared" si="16"/>
        <v>-3.8177554660149293</v>
      </c>
      <c r="I61" s="3"/>
      <c r="J61" s="3"/>
      <c r="K61" s="3">
        <f t="shared" si="11"/>
        <v>-7527.4166666666679</v>
      </c>
      <c r="L61" s="3"/>
    </row>
    <row r="62" spans="1:12" x14ac:dyDescent="0.3">
      <c r="A62" s="6" t="s">
        <v>101</v>
      </c>
      <c r="B62" s="2" t="s">
        <v>102</v>
      </c>
      <c r="C62" s="3">
        <v>0</v>
      </c>
      <c r="D62" s="3">
        <v>0</v>
      </c>
      <c r="E62" s="3">
        <v>0</v>
      </c>
      <c r="G62" s="12" t="e">
        <f t="shared" si="16"/>
        <v>#DIV/0!</v>
      </c>
      <c r="H62" s="12" t="e">
        <f t="shared" si="16"/>
        <v>#DIV/0!</v>
      </c>
      <c r="I62" s="3"/>
      <c r="J62" s="3"/>
      <c r="K62" s="3">
        <f t="shared" si="11"/>
        <v>0</v>
      </c>
      <c r="L62" s="3"/>
    </row>
    <row r="63" spans="1:12" s="16" customFormat="1" x14ac:dyDescent="0.3">
      <c r="A63" s="4" t="s">
        <v>103</v>
      </c>
      <c r="B63" s="2" t="s">
        <v>104</v>
      </c>
      <c r="C63" s="11">
        <v>14264.75</v>
      </c>
      <c r="D63" s="11">
        <v>-4816.416666666667</v>
      </c>
      <c r="E63" s="11">
        <v>0</v>
      </c>
      <c r="G63" s="14">
        <f t="shared" si="16"/>
        <v>1</v>
      </c>
      <c r="H63" s="14">
        <f t="shared" si="16"/>
        <v>1</v>
      </c>
      <c r="I63" s="11"/>
      <c r="J63" s="11"/>
      <c r="K63" s="11">
        <f t="shared" si="11"/>
        <v>19081.166666666668</v>
      </c>
      <c r="L63" s="11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2.6640625" bestFit="1" customWidth="1"/>
    <col min="7" max="8" width="10.5546875" bestFit="1" customWidth="1"/>
    <col min="11" max="11" width="10.21875" bestFit="1" customWidth="1"/>
    <col min="12" max="12" width="9.6640625" bestFit="1" customWidth="1"/>
  </cols>
  <sheetData>
    <row r="1" spans="1:12" x14ac:dyDescent="0.3">
      <c r="A1" t="s">
        <v>114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628.9143554344364</v>
      </c>
      <c r="D3" s="3">
        <v>476.81230337500261</v>
      </c>
      <c r="E3" s="3">
        <v>489.08614669499048</v>
      </c>
      <c r="G3" s="12">
        <f>C3/C$43</f>
        <v>1.7179369058659802E-4</v>
      </c>
      <c r="H3" s="12">
        <f t="shared" ref="H3:H12" si="0">D3/D$43</f>
        <v>1.8236829935265139E-4</v>
      </c>
      <c r="I3" s="12">
        <f t="shared" ref="I3:I12" si="1">E3/E$43</f>
        <v>2.237416636153819E-4</v>
      </c>
      <c r="K3" s="3">
        <f>C3-D3</f>
        <v>152.10205205943379</v>
      </c>
      <c r="L3" s="3">
        <f>D3-E3</f>
        <v>-12.273843319987861</v>
      </c>
    </row>
    <row r="4" spans="1:12" s="3" customFormat="1" x14ac:dyDescent="0.3">
      <c r="A4" s="6" t="s">
        <v>7</v>
      </c>
      <c r="B4" s="2" t="s">
        <v>8</v>
      </c>
      <c r="C4" s="3">
        <v>224.24872756172181</v>
      </c>
      <c r="D4" s="3">
        <v>228.52693940808371</v>
      </c>
      <c r="E4" s="3">
        <v>11.34500259687038</v>
      </c>
      <c r="G4" s="12">
        <f t="shared" ref="G4:G12" si="2">C4/C$43</f>
        <v>6.1255584618616466E-5</v>
      </c>
      <c r="H4" s="12">
        <f t="shared" si="0"/>
        <v>8.7405608037218171E-5</v>
      </c>
      <c r="I4" s="12">
        <f t="shared" si="1"/>
        <v>5.1899849789194735E-6</v>
      </c>
      <c r="K4" s="3">
        <f t="shared" ref="K4:K12" si="3">C4-D4</f>
        <v>-4.2782118463618986</v>
      </c>
      <c r="L4" s="3">
        <f t="shared" ref="L4:L12" si="4">D4-E4</f>
        <v>217.18193681121332</v>
      </c>
    </row>
    <row r="5" spans="1:12" s="3" customFormat="1" x14ac:dyDescent="0.3">
      <c r="A5" s="6" t="s">
        <v>9</v>
      </c>
      <c r="B5" s="2" t="s">
        <v>10</v>
      </c>
      <c r="C5" s="3">
        <v>4.811804829076471E-17</v>
      </c>
      <c r="D5" s="3">
        <v>56.599636183220063</v>
      </c>
      <c r="E5" s="3">
        <v>4.7950011319455701E-17</v>
      </c>
      <c r="G5" s="12">
        <f t="shared" si="2"/>
        <v>1.3143883627818344E-23</v>
      </c>
      <c r="H5" s="12">
        <f t="shared" si="0"/>
        <v>2.1647888113731456E-5</v>
      </c>
      <c r="I5" s="12">
        <f t="shared" si="1"/>
        <v>2.1935635215777211E-23</v>
      </c>
      <c r="K5" s="3">
        <f t="shared" si="3"/>
        <v>-56.599636183220063</v>
      </c>
      <c r="L5" s="3">
        <f t="shared" si="4"/>
        <v>56.599636183220063</v>
      </c>
    </row>
    <row r="6" spans="1:12" s="3" customFormat="1" x14ac:dyDescent="0.3">
      <c r="A6" s="6" t="s">
        <v>11</v>
      </c>
      <c r="B6" s="2" t="s">
        <v>12</v>
      </c>
      <c r="C6" s="3">
        <v>4.811804829076471E-17</v>
      </c>
      <c r="D6" s="3">
        <v>4.7878850500714938E-17</v>
      </c>
      <c r="E6" s="3">
        <v>4.7950011319455701E-17</v>
      </c>
      <c r="G6" s="12">
        <f t="shared" si="2"/>
        <v>1.3143883627818344E-23</v>
      </c>
      <c r="H6" s="12">
        <f t="shared" si="0"/>
        <v>1.8312414505604781E-23</v>
      </c>
      <c r="I6" s="12">
        <f t="shared" si="1"/>
        <v>2.1935635215777211E-23</v>
      </c>
      <c r="K6" s="3">
        <f t="shared" si="3"/>
        <v>2.3919779004977192E-19</v>
      </c>
      <c r="L6" s="3">
        <f t="shared" si="4"/>
        <v>-7.1160818740763383E-20</v>
      </c>
    </row>
    <row r="7" spans="1:12" s="3" customFormat="1" x14ac:dyDescent="0.3">
      <c r="A7" s="6" t="s">
        <v>13</v>
      </c>
      <c r="B7" s="2" t="s">
        <v>14</v>
      </c>
      <c r="C7" s="3">
        <v>1379140.6010290191</v>
      </c>
      <c r="D7" s="3">
        <v>945316.15151431714</v>
      </c>
      <c r="E7" s="3">
        <v>733128.96061060473</v>
      </c>
      <c r="G7" s="12">
        <f t="shared" si="2"/>
        <v>0.37672483008426666</v>
      </c>
      <c r="H7" s="12">
        <f t="shared" si="0"/>
        <v>0.36155883076421758</v>
      </c>
      <c r="I7" s="12">
        <f t="shared" si="1"/>
        <v>0.3353836423298403</v>
      </c>
      <c r="K7" s="3">
        <f t="shared" si="3"/>
        <v>433824.44951470196</v>
      </c>
      <c r="L7" s="3">
        <f t="shared" si="4"/>
        <v>212187.19090371241</v>
      </c>
    </row>
    <row r="8" spans="1:12" s="3" customFormat="1" x14ac:dyDescent="0.3">
      <c r="A8" s="6" t="s">
        <v>15</v>
      </c>
      <c r="B8" s="2" t="s">
        <v>16</v>
      </c>
      <c r="C8" s="3">
        <v>105730.6607873388</v>
      </c>
      <c r="D8" s="3">
        <v>111005.5833377042</v>
      </c>
      <c r="E8" s="3">
        <v>121394.9175150011</v>
      </c>
      <c r="G8" s="12">
        <f t="shared" si="2"/>
        <v>2.8881294039264774E-2</v>
      </c>
      <c r="H8" s="12">
        <f t="shared" si="0"/>
        <v>4.2456747253907877E-2</v>
      </c>
      <c r="I8" s="12">
        <f t="shared" si="1"/>
        <v>5.5534389969538286E-2</v>
      </c>
      <c r="K8" s="3">
        <f t="shared" si="3"/>
        <v>-5274.9225503654015</v>
      </c>
      <c r="L8" s="3">
        <f t="shared" si="4"/>
        <v>-10389.3341772969</v>
      </c>
    </row>
    <row r="9" spans="1:12" s="3" customFormat="1" x14ac:dyDescent="0.3">
      <c r="A9" s="6" t="s">
        <v>17</v>
      </c>
      <c r="B9" s="2" t="s">
        <v>18</v>
      </c>
      <c r="C9" s="3">
        <v>421537.8989698005</v>
      </c>
      <c r="D9" s="3">
        <v>403231.84002859163</v>
      </c>
      <c r="E9" s="3">
        <v>251723.44099757649</v>
      </c>
      <c r="G9" s="12">
        <f t="shared" si="2"/>
        <v>0.11514692065840748</v>
      </c>
      <c r="H9" s="12">
        <f t="shared" si="0"/>
        <v>0.15422568669126727</v>
      </c>
      <c r="I9" s="12">
        <f t="shared" si="1"/>
        <v>0.11515562614148168</v>
      </c>
      <c r="K9" s="3">
        <f t="shared" si="3"/>
        <v>18306.058941208874</v>
      </c>
      <c r="L9" s="3">
        <f t="shared" si="4"/>
        <v>151508.39903101514</v>
      </c>
    </row>
    <row r="10" spans="1:12" s="3" customFormat="1" x14ac:dyDescent="0.3">
      <c r="A10" s="6" t="s">
        <v>19</v>
      </c>
      <c r="B10" s="2" t="s">
        <v>20</v>
      </c>
      <c r="C10" s="3">
        <v>211283.4413715507</v>
      </c>
      <c r="D10" s="3">
        <v>142752.7098192478</v>
      </c>
      <c r="E10" s="3">
        <v>94721.372500337427</v>
      </c>
      <c r="G10" s="12">
        <f t="shared" si="2"/>
        <v>5.7713998479145455E-2</v>
      </c>
      <c r="H10" s="12">
        <f t="shared" si="0"/>
        <v>5.459919707072642E-2</v>
      </c>
      <c r="I10" s="12">
        <f t="shared" si="1"/>
        <v>4.3332074740555837E-2</v>
      </c>
      <c r="K10" s="3">
        <f t="shared" si="3"/>
        <v>68530.731552302896</v>
      </c>
      <c r="L10" s="3">
        <f t="shared" si="4"/>
        <v>48031.337318910373</v>
      </c>
    </row>
    <row r="11" spans="1:12" s="3" customFormat="1" x14ac:dyDescent="0.3">
      <c r="A11" s="6" t="s">
        <v>21</v>
      </c>
      <c r="B11" s="2" t="s">
        <v>22</v>
      </c>
      <c r="C11" s="3">
        <v>122925.53552880351</v>
      </c>
      <c r="D11" s="3">
        <v>85948.20333565383</v>
      </c>
      <c r="E11" s="3">
        <v>12074.71528271508</v>
      </c>
      <c r="G11" s="12">
        <f t="shared" si="2"/>
        <v>3.3578230856631551E-2</v>
      </c>
      <c r="H11" s="12">
        <f t="shared" si="0"/>
        <v>3.287295139784098E-2</v>
      </c>
      <c r="I11" s="12">
        <f t="shared" si="1"/>
        <v>5.5238057820549188E-3</v>
      </c>
      <c r="K11" s="3">
        <f t="shared" si="3"/>
        <v>36977.332193149676</v>
      </c>
      <c r="L11" s="3">
        <f t="shared" si="4"/>
        <v>73873.488052938745</v>
      </c>
    </row>
    <row r="12" spans="1:12" s="11" customFormat="1" x14ac:dyDescent="0.3">
      <c r="A12" s="4" t="s">
        <v>23</v>
      </c>
      <c r="B12" s="2" t="s">
        <v>24</v>
      </c>
      <c r="C12" s="11">
        <v>2241471.3007695088</v>
      </c>
      <c r="D12" s="11">
        <v>1689016.426914481</v>
      </c>
      <c r="E12" s="11">
        <v>1213543.8380555271</v>
      </c>
      <c r="G12" s="13">
        <f t="shared" si="2"/>
        <v>0.61227832339292121</v>
      </c>
      <c r="H12" s="13">
        <f t="shared" si="0"/>
        <v>0.64600483497346373</v>
      </c>
      <c r="I12" s="13">
        <f t="shared" si="1"/>
        <v>0.55515847061206547</v>
      </c>
      <c r="K12" s="11">
        <f t="shared" si="3"/>
        <v>552454.87385502784</v>
      </c>
      <c r="L12" s="11">
        <f t="shared" si="4"/>
        <v>475472.58885895391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126235.8296766023</v>
      </c>
      <c r="D14" s="3">
        <v>101947.7559890909</v>
      </c>
      <c r="E14" s="3">
        <v>79623.586317304158</v>
      </c>
      <c r="G14" s="12">
        <f t="shared" ref="G14:G20" si="5">C14/C$43</f>
        <v>3.448246788614686E-2</v>
      </c>
      <c r="H14" s="12">
        <f t="shared" ref="H14:H20" si="6">D14/D$43</f>
        <v>3.8992363978341701E-2</v>
      </c>
      <c r="I14" s="12">
        <f t="shared" ref="I14:I20" si="7">E14/E$43</f>
        <v>3.6425308273486341E-2</v>
      </c>
      <c r="K14" s="3">
        <f t="shared" ref="K14:K20" si="8">C14-D14</f>
        <v>24288.073687511394</v>
      </c>
      <c r="L14" s="3">
        <f t="shared" ref="L14:L20" si="9">D14-E14</f>
        <v>22324.169671786745</v>
      </c>
    </row>
    <row r="15" spans="1:12" s="3" customFormat="1" x14ac:dyDescent="0.3">
      <c r="A15" s="6" t="s">
        <v>27</v>
      </c>
      <c r="B15" s="2" t="s">
        <v>28</v>
      </c>
      <c r="C15" s="3">
        <v>10333.15729639643</v>
      </c>
      <c r="D15" s="3">
        <v>7300.9624457893233</v>
      </c>
      <c r="E15" s="3">
        <v>7178.7911994276592</v>
      </c>
      <c r="G15" s="12">
        <f t="shared" si="5"/>
        <v>2.8225961325585225E-3</v>
      </c>
      <c r="H15" s="12">
        <f t="shared" si="6"/>
        <v>2.7924281639792447E-3</v>
      </c>
      <c r="I15" s="12">
        <f t="shared" si="7"/>
        <v>3.2840731567665539E-3</v>
      </c>
      <c r="K15" s="3">
        <f t="shared" si="8"/>
        <v>3032.1948506071067</v>
      </c>
      <c r="L15" s="3">
        <f t="shared" si="9"/>
        <v>122.17124636166409</v>
      </c>
    </row>
    <row r="16" spans="1:12" s="3" customFormat="1" x14ac:dyDescent="0.3">
      <c r="A16" s="6" t="s">
        <v>29</v>
      </c>
      <c r="B16" s="2" t="s">
        <v>30</v>
      </c>
      <c r="C16" s="3">
        <v>700884.61925586383</v>
      </c>
      <c r="D16" s="3">
        <v>534111.00665758096</v>
      </c>
      <c r="E16" s="3">
        <v>512104.22083639231</v>
      </c>
      <c r="G16" s="12">
        <f t="shared" si="5"/>
        <v>0.19145302436954756</v>
      </c>
      <c r="H16" s="12">
        <f t="shared" si="6"/>
        <v>0.20428356244211432</v>
      </c>
      <c r="I16" s="12">
        <f t="shared" si="7"/>
        <v>0.23427171488839663</v>
      </c>
      <c r="K16" s="3">
        <f t="shared" si="8"/>
        <v>166773.61259828287</v>
      </c>
      <c r="L16" s="3">
        <f t="shared" si="9"/>
        <v>22006.785821188649</v>
      </c>
    </row>
    <row r="17" spans="1:12" s="3" customFormat="1" x14ac:dyDescent="0.3">
      <c r="A17" s="6" t="s">
        <v>31</v>
      </c>
      <c r="B17" s="2" t="s">
        <v>32</v>
      </c>
      <c r="C17" s="3">
        <v>194053.9665919384</v>
      </c>
      <c r="D17" s="3">
        <v>99348.041744424423</v>
      </c>
      <c r="E17" s="3">
        <v>199275.172823901</v>
      </c>
      <c r="G17" s="12">
        <f t="shared" si="5"/>
        <v>5.3007610345877795E-2</v>
      </c>
      <c r="H17" s="12">
        <f t="shared" si="6"/>
        <v>3.7998040924496733E-2</v>
      </c>
      <c r="I17" s="12">
        <f t="shared" si="7"/>
        <v>9.1162178659432949E-2</v>
      </c>
      <c r="K17" s="3">
        <f t="shared" si="8"/>
        <v>94705.924847513976</v>
      </c>
      <c r="L17" s="3">
        <f t="shared" si="9"/>
        <v>-99927.131079476574</v>
      </c>
    </row>
    <row r="18" spans="1:12" s="3" customFormat="1" x14ac:dyDescent="0.3">
      <c r="A18" s="6" t="s">
        <v>33</v>
      </c>
      <c r="B18" s="2" t="s">
        <v>34</v>
      </c>
      <c r="C18" s="3">
        <v>366783.88938286592</v>
      </c>
      <c r="D18" s="3">
        <v>156777.21784184279</v>
      </c>
      <c r="E18" s="3">
        <v>135694.07934669641</v>
      </c>
      <c r="G18" s="12">
        <f t="shared" si="5"/>
        <v>0.10019036369628219</v>
      </c>
      <c r="H18" s="12">
        <f t="shared" si="6"/>
        <v>5.9963206470724534E-2</v>
      </c>
      <c r="I18" s="12">
        <f t="shared" si="7"/>
        <v>6.2075810695004625E-2</v>
      </c>
      <c r="K18" s="3">
        <f t="shared" si="8"/>
        <v>210006.67154102313</v>
      </c>
      <c r="L18" s="3">
        <f t="shared" si="9"/>
        <v>21083.138495146384</v>
      </c>
    </row>
    <row r="19" spans="1:12" s="3" customFormat="1" x14ac:dyDescent="0.3">
      <c r="A19" s="6" t="s">
        <v>35</v>
      </c>
      <c r="B19" s="2" t="s">
        <v>36</v>
      </c>
      <c r="C19" s="3">
        <v>21107.163547276021</v>
      </c>
      <c r="D19" s="3">
        <v>26055.532061649541</v>
      </c>
      <c r="E19" s="3">
        <v>38521.627812065803</v>
      </c>
      <c r="G19" s="12">
        <f t="shared" si="5"/>
        <v>5.7656141766658595E-3</v>
      </c>
      <c r="H19" s="12">
        <f t="shared" si="6"/>
        <v>9.9655630468796809E-3</v>
      </c>
      <c r="I19" s="12">
        <f t="shared" si="7"/>
        <v>1.7622443714847603E-2</v>
      </c>
      <c r="K19" s="3">
        <f t="shared" si="8"/>
        <v>-4948.3685143735202</v>
      </c>
      <c r="L19" s="3">
        <f t="shared" si="9"/>
        <v>-12466.095750416262</v>
      </c>
    </row>
    <row r="20" spans="1:12" s="11" customFormat="1" x14ac:dyDescent="0.3">
      <c r="A20" s="4" t="s">
        <v>37</v>
      </c>
      <c r="B20" s="2" t="s">
        <v>38</v>
      </c>
      <c r="C20" s="11">
        <v>1419398.6257509431</v>
      </c>
      <c r="D20" s="11">
        <v>925540.51674037799</v>
      </c>
      <c r="E20" s="11">
        <v>972397.47833578731</v>
      </c>
      <c r="G20" s="13">
        <f t="shared" si="5"/>
        <v>0.38772167660707885</v>
      </c>
      <c r="H20" s="13">
        <f t="shared" si="6"/>
        <v>0.35399516502653622</v>
      </c>
      <c r="I20" s="13">
        <f t="shared" si="7"/>
        <v>0.4448415293879347</v>
      </c>
      <c r="K20" s="11">
        <f t="shared" si="8"/>
        <v>493858.10901056509</v>
      </c>
      <c r="L20" s="11">
        <f t="shared" si="9"/>
        <v>-46856.961595409317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69457.999227917768</v>
      </c>
      <c r="D22" s="3">
        <v>57754.832423538282</v>
      </c>
      <c r="E22" s="3">
        <v>48904.173770586422</v>
      </c>
      <c r="G22" s="12">
        <f t="shared" ref="G22:G28" si="10">C22/C$43</f>
        <v>1.897308580256921E-2</v>
      </c>
      <c r="H22" s="12">
        <f t="shared" ref="H22:H28" si="11">D22/D$43</f>
        <v>2.20897206173691E-2</v>
      </c>
      <c r="I22" s="12">
        <f t="shared" ref="I22:I28" si="12">E22/E$43</f>
        <v>2.2372134788741921E-2</v>
      </c>
      <c r="K22" s="3">
        <f t="shared" ref="K22:K28" si="13">C22-D22</f>
        <v>11703.166804379485</v>
      </c>
      <c r="L22" s="3">
        <f t="shared" ref="L22:L28" si="14">D22-E22</f>
        <v>8850.6586529518609</v>
      </c>
    </row>
    <row r="23" spans="1:12" s="3" customFormat="1" x14ac:dyDescent="0.3">
      <c r="A23" s="6" t="s">
        <v>41</v>
      </c>
      <c r="B23" s="2" t="s">
        <v>42</v>
      </c>
      <c r="C23" s="3">
        <v>5.6696667140008108E-2</v>
      </c>
      <c r="D23" s="3">
        <v>368.58824008153732</v>
      </c>
      <c r="E23" s="3">
        <v>463.38279202191973</v>
      </c>
      <c r="G23" s="12">
        <f t="shared" si="10"/>
        <v>1.5487211585770981E-8</v>
      </c>
      <c r="H23" s="12">
        <f t="shared" si="11"/>
        <v>1.4097541114032578E-4</v>
      </c>
      <c r="I23" s="12">
        <f t="shared" si="12"/>
        <v>2.119831802195406E-4</v>
      </c>
      <c r="K23" s="3">
        <f t="shared" si="13"/>
        <v>-368.53154341439733</v>
      </c>
      <c r="L23" s="3">
        <f t="shared" si="14"/>
        <v>-94.794551940382405</v>
      </c>
    </row>
    <row r="24" spans="1:12" s="3" customFormat="1" x14ac:dyDescent="0.3">
      <c r="A24" s="6" t="s">
        <v>43</v>
      </c>
      <c r="B24" s="2" t="s">
        <v>44</v>
      </c>
      <c r="C24" s="3">
        <v>65178.137161848281</v>
      </c>
      <c r="D24" s="3">
        <v>40975.954027738677</v>
      </c>
      <c r="E24" s="3">
        <v>22911.991268028411</v>
      </c>
      <c r="G24" s="12">
        <f t="shared" si="10"/>
        <v>1.7804002455721821E-2</v>
      </c>
      <c r="H24" s="12">
        <f t="shared" si="11"/>
        <v>1.5672236218523077E-2</v>
      </c>
      <c r="I24" s="12">
        <f t="shared" si="12"/>
        <v>1.0481521665848254E-2</v>
      </c>
      <c r="K24" s="3">
        <f t="shared" si="13"/>
        <v>24202.183134109604</v>
      </c>
      <c r="L24" s="3">
        <f t="shared" si="14"/>
        <v>18063.962759710266</v>
      </c>
    </row>
    <row r="25" spans="1:12" s="3" customFormat="1" x14ac:dyDescent="0.3">
      <c r="A25" s="6" t="s">
        <v>45</v>
      </c>
      <c r="B25" s="2" t="s">
        <v>46</v>
      </c>
      <c r="C25" s="3">
        <v>293064.27071129339</v>
      </c>
      <c r="D25" s="3">
        <v>243685.07633968911</v>
      </c>
      <c r="E25" s="3">
        <v>217436.66972299901</v>
      </c>
      <c r="G25" s="12">
        <f t="shared" si="10"/>
        <v>8.0053177685513205E-2</v>
      </c>
      <c r="H25" s="12">
        <f t="shared" si="11"/>
        <v>9.3203200997812097E-2</v>
      </c>
      <c r="I25" s="12">
        <f t="shared" si="12"/>
        <v>9.9470497260172014E-2</v>
      </c>
      <c r="K25" s="3">
        <f t="shared" si="13"/>
        <v>49379.194371604273</v>
      </c>
      <c r="L25" s="3">
        <f t="shared" si="14"/>
        <v>26248.406616690103</v>
      </c>
    </row>
    <row r="26" spans="1:12" s="3" customFormat="1" x14ac:dyDescent="0.3">
      <c r="A26" s="6" t="s">
        <v>47</v>
      </c>
      <c r="B26" s="2" t="s">
        <v>48</v>
      </c>
      <c r="C26" s="3">
        <v>2795.49806578379</v>
      </c>
      <c r="D26" s="3">
        <v>2189.9683941017788</v>
      </c>
      <c r="E26" s="3">
        <v>1976.8888660070279</v>
      </c>
      <c r="G26" s="12">
        <f t="shared" si="10"/>
        <v>7.6361578583613535E-4</v>
      </c>
      <c r="H26" s="12">
        <f t="shared" si="11"/>
        <v>8.3760592761863788E-4</v>
      </c>
      <c r="I26" s="12">
        <f t="shared" si="12"/>
        <v>9.0436502168804672E-4</v>
      </c>
      <c r="K26" s="3">
        <f t="shared" si="13"/>
        <v>605.52967168201121</v>
      </c>
      <c r="L26" s="3">
        <f t="shared" si="14"/>
        <v>213.07952809475091</v>
      </c>
    </row>
    <row r="27" spans="1:12" s="3" customFormat="1" x14ac:dyDescent="0.3">
      <c r="A27" s="6" t="s">
        <v>49</v>
      </c>
      <c r="B27" s="2" t="s">
        <v>50</v>
      </c>
      <c r="C27" s="3">
        <v>360900.40257818531</v>
      </c>
      <c r="D27" s="3">
        <v>155068.42170156489</v>
      </c>
      <c r="E27" s="3">
        <v>76342.791112570849</v>
      </c>
      <c r="G27" s="12">
        <f t="shared" si="10"/>
        <v>9.8583235630338398E-2</v>
      </c>
      <c r="H27" s="12">
        <f t="shared" si="11"/>
        <v>5.9309636410059034E-2</v>
      </c>
      <c r="I27" s="12">
        <f t="shared" si="12"/>
        <v>3.492444675440886E-2</v>
      </c>
      <c r="K27" s="3">
        <f t="shared" si="13"/>
        <v>205831.98087662042</v>
      </c>
      <c r="L27" s="3">
        <f t="shared" si="14"/>
        <v>78725.630588994041</v>
      </c>
    </row>
    <row r="28" spans="1:12" s="11" customFormat="1" x14ac:dyDescent="0.3">
      <c r="A28" s="4" t="s">
        <v>51</v>
      </c>
      <c r="B28" s="2" t="s">
        <v>52</v>
      </c>
      <c r="C28" s="11">
        <v>791396.36444169562</v>
      </c>
      <c r="D28" s="11">
        <v>500042.84112671443</v>
      </c>
      <c r="E28" s="11">
        <v>368035.8975322136</v>
      </c>
      <c r="G28" s="13">
        <f t="shared" si="10"/>
        <v>0.21617713284719034</v>
      </c>
      <c r="H28" s="13">
        <f t="shared" si="11"/>
        <v>0.19125337558252234</v>
      </c>
      <c r="I28" s="13">
        <f t="shared" si="12"/>
        <v>0.16836494867107862</v>
      </c>
      <c r="K28" s="11">
        <f t="shared" si="13"/>
        <v>291353.5233149812</v>
      </c>
      <c r="L28" s="11">
        <f t="shared" si="14"/>
        <v>132006.94359450083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533873.99179597595</v>
      </c>
      <c r="D30" s="3">
        <v>350976.64985792438</v>
      </c>
      <c r="E30" s="3">
        <v>310702.48489746219</v>
      </c>
      <c r="G30" s="12">
        <f t="shared" ref="G30:G34" si="15">C30/C$43</f>
        <v>0.14583254868697487</v>
      </c>
      <c r="H30" s="12">
        <f t="shared" ref="H30:H34" si="16">D30/D$43</f>
        <v>0.13423943613455908</v>
      </c>
      <c r="I30" s="12">
        <f t="shared" ref="I30:I34" si="17">E30/E$43</f>
        <v>0.14213669990482128</v>
      </c>
      <c r="K30" s="3">
        <f t="shared" ref="K30:K34" si="18">C30-D30</f>
        <v>182897.34193805157</v>
      </c>
      <c r="L30" s="3">
        <f t="shared" ref="L30:L34" si="19">D30-E30</f>
        <v>40274.164960462193</v>
      </c>
    </row>
    <row r="31" spans="1:12" s="3" customFormat="1" x14ac:dyDescent="0.3">
      <c r="A31" s="6" t="s">
        <v>55</v>
      </c>
      <c r="B31" s="2" t="s">
        <v>56</v>
      </c>
      <c r="C31" s="3">
        <v>181943.99410235221</v>
      </c>
      <c r="D31" s="3">
        <v>134812.38913465021</v>
      </c>
      <c r="E31" s="3">
        <v>89757.880715291059</v>
      </c>
      <c r="G31" s="12">
        <f t="shared" si="15"/>
        <v>4.9699660942415555E-2</v>
      </c>
      <c r="H31" s="12">
        <f t="shared" si="16"/>
        <v>5.15622310165475E-2</v>
      </c>
      <c r="I31" s="12">
        <f t="shared" si="17"/>
        <v>4.1061431998306745E-2</v>
      </c>
      <c r="K31" s="3">
        <f t="shared" si="18"/>
        <v>47131.604967702006</v>
      </c>
      <c r="L31" s="3">
        <f t="shared" si="19"/>
        <v>45054.508419359147</v>
      </c>
    </row>
    <row r="32" spans="1:12" s="3" customFormat="1" x14ac:dyDescent="0.3">
      <c r="A32" s="6" t="s">
        <v>57</v>
      </c>
      <c r="B32" s="2" t="s">
        <v>58</v>
      </c>
      <c r="C32" s="3">
        <v>4.9097300205076932E-17</v>
      </c>
      <c r="D32" s="3">
        <v>4.8861662555534683E-17</v>
      </c>
      <c r="E32" s="3">
        <v>4.8911167075534231E-17</v>
      </c>
      <c r="G32" s="12">
        <f t="shared" si="15"/>
        <v>1.3411375216967202E-23</v>
      </c>
      <c r="H32" s="12">
        <f t="shared" si="16"/>
        <v>1.8688314543737392E-23</v>
      </c>
      <c r="I32" s="12">
        <f t="shared" si="17"/>
        <v>2.2375334007721573E-23</v>
      </c>
      <c r="K32" s="3">
        <f t="shared" si="18"/>
        <v>2.3563764954224936E-19</v>
      </c>
      <c r="L32" s="3">
        <f t="shared" si="19"/>
        <v>-4.9504519999548072E-20</v>
      </c>
    </row>
    <row r="33" spans="1:12" s="3" customFormat="1" x14ac:dyDescent="0.3">
      <c r="A33" s="6" t="s">
        <v>59</v>
      </c>
      <c r="B33" s="2" t="s">
        <v>60</v>
      </c>
      <c r="C33" s="3">
        <v>859121.6048854359</v>
      </c>
      <c r="D33" s="3">
        <v>564792.06184926396</v>
      </c>
      <c r="E33" s="3">
        <v>446996.99100771768</v>
      </c>
      <c r="G33" s="12">
        <f t="shared" si="15"/>
        <v>0.23467689978868095</v>
      </c>
      <c r="H33" s="12">
        <f t="shared" si="16"/>
        <v>0.21601826772980803</v>
      </c>
      <c r="I33" s="12">
        <f t="shared" si="17"/>
        <v>0.20448718712433128</v>
      </c>
      <c r="K33" s="3">
        <f t="shared" si="18"/>
        <v>294329.54303617193</v>
      </c>
      <c r="L33" s="3">
        <f t="shared" si="19"/>
        <v>117795.07084154629</v>
      </c>
    </row>
    <row r="34" spans="1:12" s="11" customFormat="1" x14ac:dyDescent="0.3">
      <c r="A34" s="4" t="s">
        <v>61</v>
      </c>
      <c r="B34" s="2" t="s">
        <v>62</v>
      </c>
      <c r="C34" s="11">
        <v>1574939.5907837639</v>
      </c>
      <c r="D34" s="11">
        <v>1050581.1008418391</v>
      </c>
      <c r="E34" s="11">
        <v>847457.35662047111</v>
      </c>
      <c r="G34" s="13">
        <f t="shared" si="15"/>
        <v>0.43020910941807133</v>
      </c>
      <c r="H34" s="13">
        <f t="shared" si="16"/>
        <v>0.40181993488091483</v>
      </c>
      <c r="I34" s="13">
        <f t="shared" si="17"/>
        <v>0.3876853190274594</v>
      </c>
      <c r="K34" s="11">
        <f t="shared" si="18"/>
        <v>524358.48994192481</v>
      </c>
      <c r="L34" s="11">
        <f t="shared" si="19"/>
        <v>203123.74422136799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162589.64267447751</v>
      </c>
      <c r="D36" s="3">
        <v>166950.02194007361</v>
      </c>
      <c r="E36" s="3">
        <v>287296.92586719763</v>
      </c>
      <c r="G36" s="12">
        <f t="shared" ref="G36:G41" si="20">C36/C$43</f>
        <v>4.4412843378189654E-2</v>
      </c>
      <c r="H36" s="12">
        <f t="shared" ref="H36:H41" si="21">D36/D$43</f>
        <v>6.3854039341249197E-2</v>
      </c>
      <c r="I36" s="12">
        <f t="shared" ref="I36:I41" si="22">E36/E$43</f>
        <v>0.13142938637597326</v>
      </c>
      <c r="K36" s="3">
        <f t="shared" ref="K36:K41" si="23">C36-D36</f>
        <v>-4360.3792655961006</v>
      </c>
      <c r="L36" s="3">
        <f t="shared" ref="L36:L41" si="24">D36-E36</f>
        <v>-120346.90392712402</v>
      </c>
    </row>
    <row r="37" spans="1:12" s="3" customFormat="1" x14ac:dyDescent="0.3">
      <c r="A37" s="6" t="s">
        <v>64</v>
      </c>
      <c r="B37" s="2" t="s">
        <v>65</v>
      </c>
      <c r="C37" s="3">
        <v>969658.36598492623</v>
      </c>
      <c r="D37" s="3">
        <v>806059.54293589736</v>
      </c>
      <c r="E37" s="3">
        <v>625672.49836489605</v>
      </c>
      <c r="G37" s="12">
        <f t="shared" si="20"/>
        <v>0.26487102394991613</v>
      </c>
      <c r="H37" s="12">
        <f t="shared" si="21"/>
        <v>0.30829680144931787</v>
      </c>
      <c r="I37" s="12">
        <f t="shared" si="22"/>
        <v>0.28622566107940839</v>
      </c>
      <c r="K37" s="3">
        <f t="shared" si="23"/>
        <v>163598.82304902887</v>
      </c>
      <c r="L37" s="3">
        <f t="shared" si="24"/>
        <v>180387.04457100132</v>
      </c>
    </row>
    <row r="38" spans="1:12" s="3" customFormat="1" x14ac:dyDescent="0.3">
      <c r="A38" s="6" t="s">
        <v>66</v>
      </c>
      <c r="B38" s="2" t="s">
        <v>67</v>
      </c>
      <c r="C38" s="3">
        <v>30837.57491977893</v>
      </c>
      <c r="D38" s="3">
        <v>148.24638417847089</v>
      </c>
      <c r="E38" s="3">
        <v>328.43334144357601</v>
      </c>
      <c r="G38" s="12">
        <f t="shared" si="20"/>
        <v>8.4235647643152202E-3</v>
      </c>
      <c r="H38" s="12">
        <f t="shared" si="21"/>
        <v>5.6700384567351965E-5</v>
      </c>
      <c r="I38" s="12">
        <f t="shared" si="22"/>
        <v>1.5024801397037224E-4</v>
      </c>
      <c r="K38" s="3">
        <f t="shared" si="23"/>
        <v>30689.32853560046</v>
      </c>
      <c r="L38" s="3">
        <f t="shared" si="24"/>
        <v>-180.18695726510512</v>
      </c>
    </row>
    <row r="39" spans="1:12" s="3" customFormat="1" x14ac:dyDescent="0.3">
      <c r="A39" s="6" t="s">
        <v>57</v>
      </c>
      <c r="B39" s="2" t="s">
        <v>68</v>
      </c>
      <c r="C39" s="3">
        <v>20899.39052693962</v>
      </c>
      <c r="D39" s="3">
        <v>35697.804137521438</v>
      </c>
      <c r="E39" s="3">
        <v>23963.265586544989</v>
      </c>
      <c r="G39" s="12">
        <f t="shared" si="20"/>
        <v>5.7088590817002535E-3</v>
      </c>
      <c r="H39" s="12">
        <f t="shared" si="21"/>
        <v>1.3653481223331052E-2</v>
      </c>
      <c r="I39" s="12">
        <f t="shared" si="22"/>
        <v>1.096244689043392E-2</v>
      </c>
      <c r="K39" s="3">
        <f t="shared" si="23"/>
        <v>-14798.413610581818</v>
      </c>
      <c r="L39" s="3">
        <f t="shared" si="24"/>
        <v>11734.538550976449</v>
      </c>
    </row>
    <row r="40" spans="1:12" s="3" customFormat="1" x14ac:dyDescent="0.3">
      <c r="A40" s="6" t="s">
        <v>59</v>
      </c>
      <c r="B40" s="2" t="s">
        <v>69</v>
      </c>
      <c r="C40" s="3">
        <v>110548.99718886999</v>
      </c>
      <c r="D40" s="3">
        <v>55077.386288634887</v>
      </c>
      <c r="E40" s="3">
        <v>33186.939078547082</v>
      </c>
      <c r="G40" s="12">
        <f t="shared" si="20"/>
        <v>3.0197466560617062E-2</v>
      </c>
      <c r="H40" s="12">
        <f t="shared" si="21"/>
        <v>2.1065667138097533E-2</v>
      </c>
      <c r="I40" s="12">
        <f t="shared" si="22"/>
        <v>1.5181989941676074E-2</v>
      </c>
      <c r="K40" s="3">
        <f t="shared" si="23"/>
        <v>55471.610900235108</v>
      </c>
      <c r="L40" s="3">
        <f t="shared" si="24"/>
        <v>21890.447210087805</v>
      </c>
    </row>
    <row r="41" spans="1:12" s="11" customFormat="1" x14ac:dyDescent="0.3">
      <c r="A41" s="4" t="s">
        <v>70</v>
      </c>
      <c r="B41" s="2" t="s">
        <v>71</v>
      </c>
      <c r="C41" s="11">
        <v>1294533.9712949919</v>
      </c>
      <c r="D41" s="11">
        <v>1063933.001686306</v>
      </c>
      <c r="E41" s="11">
        <v>970448.06223862921</v>
      </c>
      <c r="G41" s="13">
        <f t="shared" si="20"/>
        <v>0.35361375773473819</v>
      </c>
      <c r="H41" s="13">
        <f t="shared" si="21"/>
        <v>0.40692668953656302</v>
      </c>
      <c r="I41" s="13">
        <f t="shared" si="22"/>
        <v>0.44394973230146195</v>
      </c>
      <c r="K41" s="11">
        <f t="shared" si="23"/>
        <v>230600.96960868593</v>
      </c>
      <c r="L41" s="11">
        <f t="shared" si="24"/>
        <v>93484.939447676763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3660869.9265204519</v>
      </c>
      <c r="D43" s="11">
        <v>2614556.943654859</v>
      </c>
      <c r="E43" s="11">
        <v>2185941.3163913139</v>
      </c>
      <c r="K43" s="11">
        <f t="shared" ref="K43:K63" si="25">C43-D43</f>
        <v>1046312.9828655929</v>
      </c>
      <c r="L43" s="11">
        <f t="shared" ref="L43:L44" si="26">D43-E43</f>
        <v>428615.62726354506</v>
      </c>
    </row>
    <row r="44" spans="1:12" s="11" customFormat="1" x14ac:dyDescent="0.3">
      <c r="A44" s="4" t="s">
        <v>74</v>
      </c>
      <c r="B44" s="2" t="s">
        <v>75</v>
      </c>
      <c r="C44" s="11">
        <v>3660869.9265204519</v>
      </c>
      <c r="D44" s="11">
        <v>2614556.943654859</v>
      </c>
      <c r="E44" s="11">
        <v>2185941.3163913139</v>
      </c>
      <c r="K44" s="11">
        <f t="shared" si="25"/>
        <v>1046312.9828655929</v>
      </c>
      <c r="L44" s="11">
        <f t="shared" si="26"/>
        <v>428615.62726354506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2108639.62874251</v>
      </c>
      <c r="D46" s="3">
        <v>1391957.580838321</v>
      </c>
      <c r="G46" s="12">
        <f>C$63/C46</f>
        <v>0.14033491945305018</v>
      </c>
      <c r="H46" s="12">
        <f t="shared" ref="H46:H48" si="27">D$63/D46</f>
        <v>0.11120235286955298</v>
      </c>
      <c r="K46" s="3">
        <f t="shared" si="25"/>
        <v>716682.04790418898</v>
      </c>
    </row>
    <row r="47" spans="1:12" s="3" customFormat="1" x14ac:dyDescent="0.3">
      <c r="A47" s="6" t="s">
        <v>78</v>
      </c>
      <c r="B47" s="2" t="s">
        <v>79</v>
      </c>
      <c r="C47" s="3">
        <v>1567013.413173649</v>
      </c>
      <c r="D47" s="3">
        <v>1095975.9580838301</v>
      </c>
      <c r="G47" s="12">
        <f t="shared" ref="G47:G48" si="28">C$63/C47</f>
        <v>0.18884061231854804</v>
      </c>
      <c r="H47" s="12">
        <f t="shared" si="27"/>
        <v>0.14123389928594823</v>
      </c>
      <c r="K47" s="3">
        <f t="shared" si="25"/>
        <v>471037.45508981892</v>
      </c>
    </row>
    <row r="48" spans="1:12" s="11" customFormat="1" x14ac:dyDescent="0.3">
      <c r="A48" s="4" t="s">
        <v>80</v>
      </c>
      <c r="B48" s="2" t="s">
        <v>81</v>
      </c>
      <c r="C48" s="11">
        <v>541626.21556886076</v>
      </c>
      <c r="D48" s="11">
        <v>295981.62275449082</v>
      </c>
      <c r="G48" s="14">
        <f t="shared" si="28"/>
        <v>0.5463468420639398</v>
      </c>
      <c r="H48" s="14">
        <f t="shared" si="27"/>
        <v>0.52296813783004958</v>
      </c>
      <c r="K48" s="11">
        <f t="shared" si="25"/>
        <v>245644.59281436994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7332.1856287424962</v>
      </c>
      <c r="D50" s="3">
        <v>8066.0059880239451</v>
      </c>
      <c r="G50" s="12">
        <f t="shared" ref="G50:G52" si="29">C$63/C50</f>
        <v>40.358467098144203</v>
      </c>
      <c r="H50" s="12">
        <f t="shared" ref="H50:H52" si="30">D$63/D50</f>
        <v>19.190285540781424</v>
      </c>
      <c r="K50" s="3">
        <f t="shared" si="25"/>
        <v>-733.82035928144887</v>
      </c>
    </row>
    <row r="51" spans="1:11" s="3" customFormat="1" x14ac:dyDescent="0.3">
      <c r="A51" s="10" t="s">
        <v>84</v>
      </c>
      <c r="B51" s="2" t="s">
        <v>85</v>
      </c>
      <c r="C51" s="3">
        <v>101563.1257485027</v>
      </c>
      <c r="D51" s="3">
        <v>77323.401197604733</v>
      </c>
      <c r="G51" s="12">
        <f t="shared" si="29"/>
        <v>2.9136142696893348</v>
      </c>
      <c r="H51" s="12">
        <f t="shared" si="30"/>
        <v>2.0018384562295641</v>
      </c>
      <c r="K51" s="3">
        <f t="shared" si="25"/>
        <v>24239.724550897969</v>
      </c>
    </row>
    <row r="52" spans="1:11" s="11" customFormat="1" x14ac:dyDescent="0.3">
      <c r="A52" s="9" t="s">
        <v>105</v>
      </c>
      <c r="B52" s="2" t="s">
        <v>86</v>
      </c>
      <c r="C52" s="11">
        <v>432730.90419161553</v>
      </c>
      <c r="D52" s="11">
        <v>210592.2155688621</v>
      </c>
      <c r="G52" s="14">
        <f t="shared" si="29"/>
        <v>0.68383323120378925</v>
      </c>
      <c r="H52" s="14">
        <f t="shared" si="30"/>
        <v>0.73501747282400109</v>
      </c>
      <c r="K52" s="11">
        <f t="shared" si="25"/>
        <v>222138.68862275343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85517.73053892194</v>
      </c>
      <c r="D54" s="3">
        <v>66933.604790419107</v>
      </c>
      <c r="G54" s="12">
        <f t="shared" ref="G54:G59" si="31">C$63/C54</f>
        <v>3.460285610834922</v>
      </c>
      <c r="H54" s="12">
        <f t="shared" ref="H54:H59" si="32">D$63/D54</f>
        <v>2.3125746561611877</v>
      </c>
      <c r="K54" s="3">
        <f t="shared" si="25"/>
        <v>18584.125748502833</v>
      </c>
    </row>
    <row r="55" spans="1:11" s="3" customFormat="1" x14ac:dyDescent="0.3">
      <c r="A55" s="6" t="s">
        <v>89</v>
      </c>
      <c r="B55" s="2" t="s">
        <v>90</v>
      </c>
      <c r="C55" s="3">
        <v>25859.293413173578</v>
      </c>
      <c r="D55" s="3">
        <v>19079.568862275431</v>
      </c>
      <c r="G55" s="12">
        <f t="shared" si="31"/>
        <v>11.443304645916601</v>
      </c>
      <c r="H55" s="12">
        <f t="shared" si="32"/>
        <v>8.112812150063025</v>
      </c>
      <c r="K55" s="3">
        <f t="shared" si="25"/>
        <v>6779.7245508981468</v>
      </c>
    </row>
    <row r="56" spans="1:11" s="3" customFormat="1" x14ac:dyDescent="0.3">
      <c r="A56" s="6" t="s">
        <v>91</v>
      </c>
      <c r="B56" s="2" t="s">
        <v>92</v>
      </c>
      <c r="C56" s="3">
        <v>81302.778443113566</v>
      </c>
      <c r="D56" s="3">
        <v>51483.047904191582</v>
      </c>
      <c r="G56" s="12">
        <f t="shared" si="31"/>
        <v>3.6396760125748711</v>
      </c>
      <c r="H56" s="12">
        <f t="shared" si="32"/>
        <v>3.0066005099754376</v>
      </c>
      <c r="K56" s="3">
        <f t="shared" si="25"/>
        <v>29819.730538921984</v>
      </c>
    </row>
    <row r="57" spans="1:11" s="3" customFormat="1" x14ac:dyDescent="0.3">
      <c r="A57" s="6" t="s">
        <v>93</v>
      </c>
      <c r="B57" s="2" t="s">
        <v>94</v>
      </c>
      <c r="C57" s="3">
        <v>1007947.556886225</v>
      </c>
      <c r="D57" s="3">
        <v>680167.95209580765</v>
      </c>
      <c r="G57" s="12">
        <f t="shared" si="31"/>
        <v>0.29358250876587239</v>
      </c>
      <c r="H57" s="12">
        <f t="shared" si="32"/>
        <v>0.22757461242753305</v>
      </c>
      <c r="K57" s="3">
        <f t="shared" si="25"/>
        <v>327779.60479041736</v>
      </c>
    </row>
    <row r="58" spans="1:11" s="3" customFormat="1" x14ac:dyDescent="0.3">
      <c r="A58" s="6" t="s">
        <v>95</v>
      </c>
      <c r="B58" s="2" t="s">
        <v>96</v>
      </c>
      <c r="C58" s="3">
        <v>1143222.0598802359</v>
      </c>
      <c r="D58" s="3">
        <v>745690.06586826267</v>
      </c>
      <c r="G58" s="12">
        <f t="shared" si="31"/>
        <v>0.25884365150029554</v>
      </c>
      <c r="H58" s="12">
        <f t="shared" si="32"/>
        <v>0.2075781416017658</v>
      </c>
      <c r="K58" s="3">
        <f t="shared" si="25"/>
        <v>397531.99401197326</v>
      </c>
    </row>
    <row r="59" spans="1:11" s="11" customFormat="1" x14ac:dyDescent="0.3">
      <c r="A59" s="4" t="s">
        <v>97</v>
      </c>
      <c r="B59" s="2" t="s">
        <v>98</v>
      </c>
      <c r="C59" s="11">
        <v>327530.64670658682</v>
      </c>
      <c r="D59" s="11">
        <v>179600.2275449101</v>
      </c>
      <c r="G59" s="14">
        <f t="shared" si="31"/>
        <v>0.9034750654041277</v>
      </c>
      <c r="H59" s="14">
        <f t="shared" si="32"/>
        <v>0.8618527949533159</v>
      </c>
      <c r="K59" s="11">
        <f t="shared" si="25"/>
        <v>147930.41916167672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-30943.748502994</v>
      </c>
      <c r="D61" s="3">
        <v>-23371.07784431137</v>
      </c>
      <c r="G61" s="12">
        <f t="shared" ref="G61:G63" si="33">C$63/C61</f>
        <v>-9.5630228001128597</v>
      </c>
      <c r="H61" s="12">
        <f t="shared" ref="H61:H63" si="34">D$63/D61</f>
        <v>-6.6230988196168559</v>
      </c>
      <c r="K61" s="3">
        <f t="shared" si="25"/>
        <v>-7572.6706586826294</v>
      </c>
    </row>
    <row r="62" spans="1:11" s="3" customFormat="1" x14ac:dyDescent="0.3">
      <c r="A62" s="6" t="s">
        <v>101</v>
      </c>
      <c r="B62" s="2" t="s">
        <v>102</v>
      </c>
      <c r="C62" s="3">
        <v>-671.12574850299393</v>
      </c>
      <c r="D62" s="3">
        <v>-1440.191616766466</v>
      </c>
      <c r="G62" s="12">
        <f t="shared" si="33"/>
        <v>-440.924481164903</v>
      </c>
      <c r="H62" s="12">
        <f t="shared" si="34"/>
        <v>-107.47803020223527</v>
      </c>
      <c r="K62" s="3">
        <f t="shared" si="25"/>
        <v>769.06586826347211</v>
      </c>
    </row>
    <row r="63" spans="1:11" s="11" customFormat="1" x14ac:dyDescent="0.3">
      <c r="A63" s="4" t="s">
        <v>103</v>
      </c>
      <c r="B63" s="2" t="s">
        <v>104</v>
      </c>
      <c r="C63" s="11">
        <v>295915.77245508978</v>
      </c>
      <c r="D63" s="11">
        <v>154788.95808383229</v>
      </c>
      <c r="G63" s="14">
        <f t="shared" si="33"/>
        <v>1</v>
      </c>
      <c r="H63" s="14">
        <f t="shared" si="34"/>
        <v>1</v>
      </c>
      <c r="K63" s="11">
        <f t="shared" si="25"/>
        <v>141126.8143712575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3" width="12.6640625" bestFit="1" customWidth="1"/>
    <col min="4" max="5" width="11.21875" bestFit="1" customWidth="1"/>
    <col min="7" max="7" width="10.5546875" bestFit="1" customWidth="1"/>
    <col min="8" max="8" width="9.5546875" bestFit="1" customWidth="1"/>
    <col min="11" max="12" width="9.6640625" bestFit="1" customWidth="1"/>
  </cols>
  <sheetData>
    <row r="1" spans="1:12" x14ac:dyDescent="0.3">
      <c r="A1" s="16" t="s">
        <v>115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3496.242816983246</v>
      </c>
      <c r="D3" s="3">
        <v>2947.7533319625982</v>
      </c>
      <c r="E3" s="3">
        <v>1256.4203490618941</v>
      </c>
      <c r="G3" s="12">
        <f>C3/C$43</f>
        <v>2.8901715369648159E-3</v>
      </c>
      <c r="H3" s="12">
        <f t="shared" ref="H3:H12" si="0">D3/D$43</f>
        <v>3.3570890046453611E-3</v>
      </c>
      <c r="I3" s="12">
        <f t="shared" ref="I3:I12" si="1">E3/E$43</f>
        <v>2.0220125403841555E-3</v>
      </c>
      <c r="K3" s="3">
        <f>C3-D3</f>
        <v>548.48948502064786</v>
      </c>
      <c r="L3" s="3">
        <f>D3-E3</f>
        <v>1691.3329829007041</v>
      </c>
    </row>
    <row r="4" spans="1:12" s="3" customFormat="1" x14ac:dyDescent="0.3">
      <c r="A4" s="6" t="s">
        <v>7</v>
      </c>
      <c r="B4" s="2" t="s">
        <v>8</v>
      </c>
      <c r="C4" s="3">
        <v>5.1570681982749931E-17</v>
      </c>
      <c r="D4" s="3">
        <v>5.1284062499091972E-17</v>
      </c>
      <c r="E4" s="3">
        <v>4.5837537983795108E-17</v>
      </c>
      <c r="G4" s="12">
        <f t="shared" ref="G4:G12" si="2">C4/C$43</f>
        <v>4.2630939843307331E-23</v>
      </c>
      <c r="H4" s="12">
        <f t="shared" si="0"/>
        <v>5.8405552616107307E-23</v>
      </c>
      <c r="I4" s="12">
        <f t="shared" si="1"/>
        <v>7.3768366369401211E-23</v>
      </c>
      <c r="K4" s="3">
        <f t="shared" ref="K4:K12" si="3">C4-D4</f>
        <v>2.8661948365795922E-19</v>
      </c>
      <c r="L4" s="3">
        <f t="shared" ref="L4:L12" si="4">D4-E4</f>
        <v>5.4465245152968641E-18</v>
      </c>
    </row>
    <row r="5" spans="1:12" s="3" customFormat="1" x14ac:dyDescent="0.3">
      <c r="A5" s="6" t="s">
        <v>9</v>
      </c>
      <c r="B5" s="2" t="s">
        <v>10</v>
      </c>
      <c r="C5" s="3">
        <v>2139.064861014192</v>
      </c>
      <c r="D5" s="3">
        <v>2442.313608294005</v>
      </c>
      <c r="E5" s="3">
        <v>2464.6011222155489</v>
      </c>
      <c r="G5" s="12">
        <f t="shared" si="2"/>
        <v>1.7682594432497747E-3</v>
      </c>
      <c r="H5" s="12">
        <f t="shared" si="0"/>
        <v>2.7814620956905676E-3</v>
      </c>
      <c r="I5" s="12">
        <f t="shared" si="1"/>
        <v>3.9663910090962764E-3</v>
      </c>
      <c r="K5" s="3">
        <f t="shared" si="3"/>
        <v>-303.24874727981296</v>
      </c>
      <c r="L5" s="3">
        <f t="shared" si="4"/>
        <v>-22.287513921543905</v>
      </c>
    </row>
    <row r="6" spans="1:12" s="3" customFormat="1" x14ac:dyDescent="0.3">
      <c r="A6" s="6" t="s">
        <v>11</v>
      </c>
      <c r="B6" s="2" t="s">
        <v>12</v>
      </c>
      <c r="C6" s="3">
        <v>1.099425818512449</v>
      </c>
      <c r="D6" s="3">
        <v>1.0933154308210931</v>
      </c>
      <c r="E6" s="3">
        <v>0.97720198335337582</v>
      </c>
      <c r="G6" s="12">
        <f t="shared" si="2"/>
        <v>9.0884111144507858E-7</v>
      </c>
      <c r="H6" s="12">
        <f t="shared" si="0"/>
        <v>1.2451371597551188E-6</v>
      </c>
      <c r="I6" s="12">
        <f t="shared" si="1"/>
        <v>1.5726541410317898E-6</v>
      </c>
      <c r="K6" s="3">
        <f t="shared" si="3"/>
        <v>6.1103876913559674E-3</v>
      </c>
      <c r="L6" s="3">
        <f t="shared" si="4"/>
        <v>0.11611344746771723</v>
      </c>
    </row>
    <row r="7" spans="1:12" s="3" customFormat="1" x14ac:dyDescent="0.3">
      <c r="A7" s="6" t="s">
        <v>13</v>
      </c>
      <c r="B7" s="2" t="s">
        <v>14</v>
      </c>
      <c r="C7" s="3">
        <v>537130.9125267308</v>
      </c>
      <c r="D7" s="3">
        <v>392223.95338882651</v>
      </c>
      <c r="E7" s="3">
        <v>205398.44155977</v>
      </c>
      <c r="G7" s="12">
        <f t="shared" si="2"/>
        <v>0.44401963944489237</v>
      </c>
      <c r="H7" s="12">
        <f t="shared" si="0"/>
        <v>0.44668958796613145</v>
      </c>
      <c r="I7" s="12">
        <f t="shared" si="1"/>
        <v>0.33055674792223338</v>
      </c>
      <c r="K7" s="3">
        <f t="shared" si="3"/>
        <v>144906.95913790428</v>
      </c>
      <c r="L7" s="3">
        <f t="shared" si="4"/>
        <v>186825.51182905652</v>
      </c>
    </row>
    <row r="8" spans="1:12" s="3" customFormat="1" x14ac:dyDescent="0.3">
      <c r="A8" s="6" t="s">
        <v>15</v>
      </c>
      <c r="B8" s="2" t="s">
        <v>16</v>
      </c>
      <c r="C8" s="3">
        <v>29756.028492153098</v>
      </c>
      <c r="D8" s="3">
        <v>30666.33618688639</v>
      </c>
      <c r="E8" s="3">
        <v>39183.121999035982</v>
      </c>
      <c r="G8" s="12">
        <f t="shared" si="2"/>
        <v>2.4597841483830523E-2</v>
      </c>
      <c r="H8" s="12">
        <f t="shared" si="0"/>
        <v>3.4924774372898822E-2</v>
      </c>
      <c r="I8" s="12">
        <f t="shared" si="1"/>
        <v>6.3059121983028349E-2</v>
      </c>
      <c r="K8" s="3">
        <f t="shared" si="3"/>
        <v>-910.30769473329201</v>
      </c>
      <c r="L8" s="3">
        <f t="shared" si="4"/>
        <v>-8516.7858121495919</v>
      </c>
    </row>
    <row r="9" spans="1:12" s="3" customFormat="1" x14ac:dyDescent="0.3">
      <c r="A9" s="6" t="s">
        <v>17</v>
      </c>
      <c r="B9" s="2" t="s">
        <v>18</v>
      </c>
      <c r="C9" s="3">
        <v>106670.25084502449</v>
      </c>
      <c r="D9" s="3">
        <v>94443.385801828845</v>
      </c>
      <c r="E9" s="3">
        <v>119430.03518816071</v>
      </c>
      <c r="G9" s="12">
        <f t="shared" si="2"/>
        <v>8.817903646040276E-2</v>
      </c>
      <c r="H9" s="12">
        <f t="shared" si="0"/>
        <v>0.10755813541077605</v>
      </c>
      <c r="I9" s="12">
        <f t="shared" si="1"/>
        <v>0.19220400961293696</v>
      </c>
      <c r="K9" s="3">
        <f t="shared" si="3"/>
        <v>12226.865043195648</v>
      </c>
      <c r="L9" s="3">
        <f t="shared" si="4"/>
        <v>-24986.649386331861</v>
      </c>
    </row>
    <row r="10" spans="1:12" s="3" customFormat="1" x14ac:dyDescent="0.3">
      <c r="A10" s="6" t="s">
        <v>19</v>
      </c>
      <c r="B10" s="2" t="s">
        <v>20</v>
      </c>
      <c r="C10" s="3">
        <v>40362.178369084519</v>
      </c>
      <c r="D10" s="3">
        <v>31589.709400429241</v>
      </c>
      <c r="E10" s="3">
        <v>15331.8740359517</v>
      </c>
      <c r="G10" s="12">
        <f t="shared" si="2"/>
        <v>3.3365422597530087E-2</v>
      </c>
      <c r="H10" s="12">
        <f t="shared" si="0"/>
        <v>3.5976370525384514E-2</v>
      </c>
      <c r="I10" s="12">
        <f t="shared" si="1"/>
        <v>2.467425936823742E-2</v>
      </c>
      <c r="K10" s="3">
        <f t="shared" si="3"/>
        <v>8772.4689686552774</v>
      </c>
      <c r="L10" s="3">
        <f t="shared" si="4"/>
        <v>16257.835364477542</v>
      </c>
    </row>
    <row r="11" spans="1:12" s="3" customFormat="1" x14ac:dyDescent="0.3">
      <c r="A11" s="6" t="s">
        <v>21</v>
      </c>
      <c r="B11" s="2" t="s">
        <v>22</v>
      </c>
      <c r="C11" s="3">
        <v>36648.13380032486</v>
      </c>
      <c r="D11" s="3">
        <v>41597.03326866655</v>
      </c>
      <c r="E11" s="3">
        <v>21501.199343367331</v>
      </c>
      <c r="G11" s="12">
        <f t="shared" si="2"/>
        <v>3.0295205092182444E-2</v>
      </c>
      <c r="H11" s="12">
        <f t="shared" si="0"/>
        <v>4.737334752468346E-2</v>
      </c>
      <c r="I11" s="12">
        <f t="shared" si="1"/>
        <v>3.4602825987377094E-2</v>
      </c>
      <c r="K11" s="3">
        <f t="shared" si="3"/>
        <v>-4948.8994683416895</v>
      </c>
      <c r="L11" s="3">
        <f t="shared" si="4"/>
        <v>20095.833925299219</v>
      </c>
    </row>
    <row r="12" spans="1:12" s="11" customFormat="1" x14ac:dyDescent="0.3">
      <c r="A12" s="4" t="s">
        <v>23</v>
      </c>
      <c r="B12" s="2" t="s">
        <v>24</v>
      </c>
      <c r="C12" s="11">
        <v>756203.9111371336</v>
      </c>
      <c r="D12" s="11">
        <v>595911.57830232487</v>
      </c>
      <c r="E12" s="11">
        <v>404566.67079954653</v>
      </c>
      <c r="G12" s="13">
        <f t="shared" si="2"/>
        <v>0.62511648490016414</v>
      </c>
      <c r="H12" s="13">
        <f t="shared" si="0"/>
        <v>0.67866201203736987</v>
      </c>
      <c r="I12" s="13">
        <f t="shared" si="1"/>
        <v>0.6510869410774347</v>
      </c>
      <c r="K12" s="11">
        <f t="shared" si="3"/>
        <v>160292.33283480874</v>
      </c>
      <c r="L12" s="11">
        <f t="shared" si="4"/>
        <v>191344.90750277834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70407.373146118116</v>
      </c>
      <c r="D14" s="3">
        <v>51618.170457785272</v>
      </c>
      <c r="E14" s="3">
        <v>39200.640582993139</v>
      </c>
      <c r="G14" s="12">
        <f t="shared" ref="G14:G20" si="5">C14/C$43</f>
        <v>5.8202303590273383E-2</v>
      </c>
      <c r="H14" s="12">
        <f t="shared" ref="H14:H20" si="6">D14/D$43</f>
        <v>5.8786056012484447E-2</v>
      </c>
      <c r="I14" s="12">
        <f t="shared" ref="I14:I20" si="7">E14/E$43</f>
        <v>6.3087315410870856E-2</v>
      </c>
      <c r="K14" s="3">
        <f t="shared" ref="K14:K20" si="8">C14-D14</f>
        <v>18789.202688332844</v>
      </c>
      <c r="L14" s="3">
        <f t="shared" ref="L14:L20" si="9">D14-E14</f>
        <v>12417.529874792133</v>
      </c>
    </row>
    <row r="15" spans="1:12" s="3" customFormat="1" x14ac:dyDescent="0.3">
      <c r="A15" s="6" t="s">
        <v>27</v>
      </c>
      <c r="B15" s="2" t="s">
        <v>28</v>
      </c>
      <c r="C15" s="3">
        <v>2005.60686852035</v>
      </c>
      <c r="D15" s="3">
        <v>1437.0524157708569</v>
      </c>
      <c r="E15" s="3">
        <v>1357.2827445675159</v>
      </c>
      <c r="G15" s="12">
        <f t="shared" si="5"/>
        <v>1.657936301672616E-3</v>
      </c>
      <c r="H15" s="12">
        <f t="shared" si="6"/>
        <v>1.6366067037472897E-3</v>
      </c>
      <c r="I15" s="12">
        <f t="shared" si="7"/>
        <v>2.1843348306254981E-3</v>
      </c>
      <c r="K15" s="3">
        <f t="shared" si="8"/>
        <v>568.55445274949307</v>
      </c>
      <c r="L15" s="3">
        <f t="shared" si="9"/>
        <v>79.769671203340977</v>
      </c>
    </row>
    <row r="16" spans="1:12" s="3" customFormat="1" x14ac:dyDescent="0.3">
      <c r="A16" s="6" t="s">
        <v>29</v>
      </c>
      <c r="B16" s="2" t="s">
        <v>30</v>
      </c>
      <c r="C16" s="3">
        <v>186426.50329789449</v>
      </c>
      <c r="D16" s="3">
        <v>136892.25640603871</v>
      </c>
      <c r="E16" s="3">
        <v>108225.5662697573</v>
      </c>
      <c r="G16" s="12">
        <f t="shared" si="5"/>
        <v>0.15410959758005677</v>
      </c>
      <c r="H16" s="12">
        <f t="shared" si="6"/>
        <v>0.15590160947959436</v>
      </c>
      <c r="I16" s="12">
        <f t="shared" si="7"/>
        <v>0.17417216487381604</v>
      </c>
      <c r="K16" s="3">
        <f t="shared" si="8"/>
        <v>49534.246891855786</v>
      </c>
      <c r="L16" s="3">
        <f t="shared" si="9"/>
        <v>28666.69013628141</v>
      </c>
    </row>
    <row r="17" spans="1:12" s="3" customFormat="1" x14ac:dyDescent="0.3">
      <c r="A17" s="6" t="s">
        <v>31</v>
      </c>
      <c r="B17" s="2" t="s">
        <v>32</v>
      </c>
      <c r="C17" s="3">
        <v>117579.575960264</v>
      </c>
      <c r="D17" s="3">
        <v>53897.781878767957</v>
      </c>
      <c r="E17" s="3">
        <v>47894.304571068336</v>
      </c>
      <c r="G17" s="12">
        <f t="shared" si="5"/>
        <v>9.7197237594031788E-2</v>
      </c>
      <c r="H17" s="12">
        <f t="shared" si="6"/>
        <v>6.1382222507579111E-2</v>
      </c>
      <c r="I17" s="12">
        <f t="shared" si="7"/>
        <v>7.7078411319894707E-2</v>
      </c>
      <c r="K17" s="3">
        <f t="shared" si="8"/>
        <v>63681.794081496046</v>
      </c>
      <c r="L17" s="3">
        <f t="shared" si="9"/>
        <v>6003.4773076996207</v>
      </c>
    </row>
    <row r="18" spans="1:12" s="3" customFormat="1" x14ac:dyDescent="0.3">
      <c r="A18" s="6" t="s">
        <v>33</v>
      </c>
      <c r="B18" s="2" t="s">
        <v>34</v>
      </c>
      <c r="C18" s="3">
        <v>70118.60798360077</v>
      </c>
      <c r="D18" s="3">
        <v>36560.403715943292</v>
      </c>
      <c r="E18" s="3">
        <v>18182.452189818319</v>
      </c>
      <c r="G18" s="12">
        <f t="shared" si="5"/>
        <v>5.7963595669438879E-2</v>
      </c>
      <c r="H18" s="12">
        <f t="shared" si="6"/>
        <v>4.1637313403856395E-2</v>
      </c>
      <c r="I18" s="12">
        <f t="shared" si="7"/>
        <v>2.9261820194331201E-2</v>
      </c>
      <c r="K18" s="3">
        <f t="shared" si="8"/>
        <v>33558.204267657478</v>
      </c>
      <c r="L18" s="3">
        <f t="shared" si="9"/>
        <v>18377.951526124973</v>
      </c>
    </row>
    <row r="19" spans="1:12" s="3" customFormat="1" x14ac:dyDescent="0.3">
      <c r="A19" s="6" t="s">
        <v>35</v>
      </c>
      <c r="B19" s="2" t="s">
        <v>36</v>
      </c>
      <c r="C19" s="3">
        <v>6959.2204230366879</v>
      </c>
      <c r="D19" s="3">
        <v>1751.0260541382829</v>
      </c>
      <c r="E19" s="3">
        <v>1944.2781085211759</v>
      </c>
      <c r="G19" s="12">
        <f t="shared" si="5"/>
        <v>5.7528443643624838E-3</v>
      </c>
      <c r="H19" s="12">
        <f t="shared" si="6"/>
        <v>1.9941798553684983E-3</v>
      </c>
      <c r="I19" s="12">
        <f t="shared" si="7"/>
        <v>3.1290122930272089E-3</v>
      </c>
      <c r="K19" s="3">
        <f t="shared" si="8"/>
        <v>5208.1943688984047</v>
      </c>
      <c r="L19" s="3">
        <f t="shared" si="9"/>
        <v>-193.25205438289299</v>
      </c>
    </row>
    <row r="20" spans="1:12" s="11" customFormat="1" x14ac:dyDescent="0.3">
      <c r="A20" s="4" t="s">
        <v>37</v>
      </c>
      <c r="B20" s="2" t="s">
        <v>38</v>
      </c>
      <c r="C20" s="11">
        <v>453496.88767943438</v>
      </c>
      <c r="D20" s="11">
        <v>282156.69092844438</v>
      </c>
      <c r="E20" s="11">
        <v>216804.52446672579</v>
      </c>
      <c r="G20" s="13">
        <f t="shared" si="5"/>
        <v>0.37488351509983586</v>
      </c>
      <c r="H20" s="13">
        <f t="shared" si="6"/>
        <v>0.32133798796263013</v>
      </c>
      <c r="I20" s="13">
        <f t="shared" si="7"/>
        <v>0.34891305892256552</v>
      </c>
      <c r="K20" s="11">
        <f t="shared" si="8"/>
        <v>171340.19675099</v>
      </c>
      <c r="L20" s="11">
        <f t="shared" si="9"/>
        <v>65352.166461718589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189584.147597345</v>
      </c>
      <c r="D22" s="3">
        <v>111647.9262128038</v>
      </c>
      <c r="E22" s="3">
        <v>107037.61234093471</v>
      </c>
      <c r="G22" s="12">
        <f t="shared" ref="G22:G28" si="10">C22/C$43</f>
        <v>0.15671986641888003</v>
      </c>
      <c r="H22" s="12">
        <f t="shared" ref="H22:H28" si="11">D22/D$43</f>
        <v>0.12715176043271992</v>
      </c>
      <c r="I22" s="12">
        <f t="shared" ref="I22:I28" si="12">E22/E$43</f>
        <v>0.17226033835550836</v>
      </c>
      <c r="K22" s="3">
        <f t="shared" ref="K22:K28" si="13">C22-D22</f>
        <v>77936.221384541204</v>
      </c>
      <c r="L22" s="3">
        <f t="shared" ref="L22:L28" si="14">D22-E22</f>
        <v>4610.3138718690898</v>
      </c>
    </row>
    <row r="23" spans="1:12" s="3" customFormat="1" x14ac:dyDescent="0.3">
      <c r="A23" s="6" t="s">
        <v>41</v>
      </c>
      <c r="B23" s="2" t="s">
        <v>42</v>
      </c>
      <c r="C23" s="3">
        <v>4.560414858274307E-17</v>
      </c>
      <c r="D23" s="3">
        <v>4.6122426759907078E-17</v>
      </c>
      <c r="E23" s="3">
        <v>4.4217878497271498E-17</v>
      </c>
      <c r="G23" s="12">
        <f t="shared" si="10"/>
        <v>3.7698700891457556E-23</v>
      </c>
      <c r="H23" s="12">
        <f t="shared" si="11"/>
        <v>5.2527153498340828E-23</v>
      </c>
      <c r="I23" s="12">
        <f t="shared" si="12"/>
        <v>7.1161777105427456E-23</v>
      </c>
      <c r="K23" s="3">
        <f t="shared" si="13"/>
        <v>-5.1827817716400885E-19</v>
      </c>
      <c r="L23" s="3">
        <f t="shared" si="14"/>
        <v>1.9045482626355804E-18</v>
      </c>
    </row>
    <row r="24" spans="1:12" s="3" customFormat="1" x14ac:dyDescent="0.3">
      <c r="A24" s="6" t="s">
        <v>43</v>
      </c>
      <c r="B24" s="2" t="s">
        <v>44</v>
      </c>
      <c r="C24" s="3">
        <v>15487.10714213316</v>
      </c>
      <c r="D24" s="3">
        <v>14393.510875335931</v>
      </c>
      <c r="E24" s="3">
        <v>17248.943728282109</v>
      </c>
      <c r="G24" s="12">
        <f t="shared" si="10"/>
        <v>1.28024278046968E-2</v>
      </c>
      <c r="H24" s="12">
        <f t="shared" si="11"/>
        <v>1.6392245773720247E-2</v>
      </c>
      <c r="I24" s="12">
        <f t="shared" si="12"/>
        <v>2.7759483960131965E-2</v>
      </c>
      <c r="K24" s="3">
        <f t="shared" si="13"/>
        <v>1093.596266797229</v>
      </c>
      <c r="L24" s="3">
        <f t="shared" si="14"/>
        <v>-2855.4328529461782</v>
      </c>
    </row>
    <row r="25" spans="1:12" s="3" customFormat="1" x14ac:dyDescent="0.3">
      <c r="A25" s="6" t="s">
        <v>45</v>
      </c>
      <c r="B25" s="2" t="s">
        <v>46</v>
      </c>
      <c r="C25" s="3">
        <v>82438.68567141972</v>
      </c>
      <c r="D25" s="3">
        <v>75916.120739347782</v>
      </c>
      <c r="E25" s="3">
        <v>43658.097926870207</v>
      </c>
      <c r="G25" s="12">
        <f t="shared" si="10"/>
        <v>6.8147996390568844E-2</v>
      </c>
      <c r="H25" s="12">
        <f t="shared" si="11"/>
        <v>8.6458107415558955E-2</v>
      </c>
      <c r="I25" s="12">
        <f t="shared" si="12"/>
        <v>7.026089760752699E-2</v>
      </c>
      <c r="K25" s="3">
        <f t="shared" si="13"/>
        <v>6522.5649320719385</v>
      </c>
      <c r="L25" s="3">
        <f t="shared" si="14"/>
        <v>32258.022812477575</v>
      </c>
    </row>
    <row r="26" spans="1:12" s="3" customFormat="1" x14ac:dyDescent="0.3">
      <c r="A26" s="6" t="s">
        <v>47</v>
      </c>
      <c r="B26" s="2" t="s">
        <v>48</v>
      </c>
      <c r="C26" s="3">
        <v>1443.1291149069591</v>
      </c>
      <c r="D26" s="3">
        <v>1426.791709898941</v>
      </c>
      <c r="E26" s="3">
        <v>1176.102105581605</v>
      </c>
      <c r="G26" s="12">
        <f t="shared" si="10"/>
        <v>1.1929636785548547E-3</v>
      </c>
      <c r="H26" s="12">
        <f t="shared" si="11"/>
        <v>1.6249211592042614E-3</v>
      </c>
      <c r="I26" s="12">
        <f t="shared" si="12"/>
        <v>1.8927528577787028E-3</v>
      </c>
      <c r="K26" s="3">
        <f t="shared" si="13"/>
        <v>16.337405008018095</v>
      </c>
      <c r="L26" s="3">
        <f t="shared" si="14"/>
        <v>250.68960431733603</v>
      </c>
    </row>
    <row r="27" spans="1:12" s="3" customFormat="1" x14ac:dyDescent="0.3">
      <c r="A27" s="6" t="s">
        <v>49</v>
      </c>
      <c r="B27" s="2" t="s">
        <v>50</v>
      </c>
      <c r="C27" s="3">
        <v>139812.72341238591</v>
      </c>
      <c r="D27" s="3">
        <v>109149.7698369298</v>
      </c>
      <c r="E27" s="3">
        <v>96869.863795111945</v>
      </c>
      <c r="G27" s="12">
        <f t="shared" si="10"/>
        <v>0.11557628427555193</v>
      </c>
      <c r="H27" s="12">
        <f t="shared" si="11"/>
        <v>0.12430670104108231</v>
      </c>
      <c r="I27" s="12">
        <f t="shared" si="12"/>
        <v>0.15589693331954491</v>
      </c>
      <c r="K27" s="3">
        <f t="shared" si="13"/>
        <v>30662.953575456108</v>
      </c>
      <c r="L27" s="3">
        <f t="shared" si="14"/>
        <v>12279.906041817856</v>
      </c>
    </row>
    <row r="28" spans="1:12" s="11" customFormat="1" x14ac:dyDescent="0.3">
      <c r="A28" s="4" t="s">
        <v>51</v>
      </c>
      <c r="B28" s="2" t="s">
        <v>52</v>
      </c>
      <c r="C28" s="11">
        <v>428765.79293819069</v>
      </c>
      <c r="D28" s="11">
        <v>312534.11937431619</v>
      </c>
      <c r="E28" s="11">
        <v>265990.61989678058</v>
      </c>
      <c r="G28" s="13">
        <f t="shared" si="10"/>
        <v>0.35443953856825239</v>
      </c>
      <c r="H28" s="13">
        <f t="shared" si="11"/>
        <v>0.3559337358222856</v>
      </c>
      <c r="I28" s="13">
        <f t="shared" si="12"/>
        <v>0.42807040610049096</v>
      </c>
      <c r="K28" s="11">
        <f t="shared" si="13"/>
        <v>116231.6735638745</v>
      </c>
      <c r="L28" s="11">
        <f t="shared" si="14"/>
        <v>46543.499477535603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217812.63158322271</v>
      </c>
      <c r="D30" s="3">
        <v>146995.82021431701</v>
      </c>
      <c r="E30" s="3">
        <v>146762.25244214479</v>
      </c>
      <c r="G30" s="12">
        <f t="shared" ref="G30:G34" si="15">C30/C$43</f>
        <v>0.18005496218263684</v>
      </c>
      <c r="H30" s="12">
        <f t="shared" ref="H30:H34" si="16">D30/D$43</f>
        <v>0.16740819064455265</v>
      </c>
      <c r="I30" s="12">
        <f t="shared" ref="I30:I34" si="17">E30/E$43</f>
        <v>0.23619094924291384</v>
      </c>
      <c r="K30" s="3">
        <f t="shared" ref="K30:K34" si="18">C30-D30</f>
        <v>70816.811368905706</v>
      </c>
      <c r="L30" s="3">
        <f t="shared" ref="L30:L34" si="19">D30-E30</f>
        <v>233.56777217221679</v>
      </c>
    </row>
    <row r="31" spans="1:12" s="3" customFormat="1" x14ac:dyDescent="0.3">
      <c r="A31" s="6" t="s">
        <v>55</v>
      </c>
      <c r="B31" s="2" t="s">
        <v>56</v>
      </c>
      <c r="C31" s="3">
        <v>26972.14000273584</v>
      </c>
      <c r="D31" s="3">
        <v>17736.62135966407</v>
      </c>
      <c r="E31" s="3">
        <v>10710.6042920656</v>
      </c>
      <c r="G31" s="12">
        <f t="shared" si="15"/>
        <v>2.2296538143251849E-2</v>
      </c>
      <c r="H31" s="12">
        <f t="shared" si="16"/>
        <v>2.0199592652633054E-2</v>
      </c>
      <c r="I31" s="12">
        <f t="shared" si="17"/>
        <v>1.7237046669786253E-2</v>
      </c>
      <c r="K31" s="3">
        <f t="shared" si="18"/>
        <v>9235.5186430717695</v>
      </c>
      <c r="L31" s="3">
        <f t="shared" si="19"/>
        <v>7026.01706759847</v>
      </c>
    </row>
    <row r="32" spans="1:12" s="3" customFormat="1" x14ac:dyDescent="0.3">
      <c r="A32" s="6" t="s">
        <v>57</v>
      </c>
      <c r="B32" s="2" t="s">
        <v>58</v>
      </c>
      <c r="C32" s="3">
        <v>5.1041541541771163E-17</v>
      </c>
      <c r="D32" s="3">
        <v>4.8337768056459039E-17</v>
      </c>
      <c r="E32" s="3">
        <v>4.4762275827692992E-17</v>
      </c>
      <c r="G32" s="12">
        <f t="shared" si="15"/>
        <v>4.2193525532680754E-23</v>
      </c>
      <c r="H32" s="12">
        <f t="shared" si="16"/>
        <v>5.5050125087432307E-23</v>
      </c>
      <c r="I32" s="12">
        <f t="shared" si="17"/>
        <v>7.2037899678486552E-23</v>
      </c>
      <c r="K32" s="3">
        <f t="shared" si="18"/>
        <v>2.7037734853121241E-18</v>
      </c>
      <c r="L32" s="3">
        <f t="shared" si="19"/>
        <v>3.5754922287660464E-18</v>
      </c>
    </row>
    <row r="33" spans="1:12" s="3" customFormat="1" x14ac:dyDescent="0.3">
      <c r="A33" s="6" t="s">
        <v>59</v>
      </c>
      <c r="B33" s="2" t="s">
        <v>60</v>
      </c>
      <c r="C33" s="3">
        <v>152526.32881766339</v>
      </c>
      <c r="D33" s="3">
        <v>81974.99512429272</v>
      </c>
      <c r="E33" s="3">
        <v>29399.789390341291</v>
      </c>
      <c r="G33" s="12">
        <f t="shared" si="15"/>
        <v>0.12608599495584163</v>
      </c>
      <c r="H33" s="12">
        <f t="shared" si="16"/>
        <v>9.3358338977568137E-2</v>
      </c>
      <c r="I33" s="12">
        <f t="shared" si="17"/>
        <v>4.7314374425970598E-2</v>
      </c>
      <c r="K33" s="3">
        <f t="shared" si="18"/>
        <v>70551.333693370674</v>
      </c>
      <c r="L33" s="3">
        <f t="shared" si="19"/>
        <v>52575.205733951429</v>
      </c>
    </row>
    <row r="34" spans="1:12" s="11" customFormat="1" x14ac:dyDescent="0.3">
      <c r="A34" s="4" t="s">
        <v>61</v>
      </c>
      <c r="B34" s="2" t="s">
        <v>62</v>
      </c>
      <c r="C34" s="11">
        <v>397311.10040362191</v>
      </c>
      <c r="D34" s="11">
        <v>246707.43669827381</v>
      </c>
      <c r="E34" s="11">
        <v>186872.64612455171</v>
      </c>
      <c r="G34" s="13">
        <f t="shared" si="15"/>
        <v>0.32843749528173027</v>
      </c>
      <c r="H34" s="13">
        <f t="shared" si="16"/>
        <v>0.28096612227475387</v>
      </c>
      <c r="I34" s="13">
        <f t="shared" si="17"/>
        <v>0.30074237033867074</v>
      </c>
      <c r="K34" s="11">
        <f t="shared" si="18"/>
        <v>150603.6637053481</v>
      </c>
      <c r="L34" s="11">
        <f t="shared" si="19"/>
        <v>59834.790573722101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52087.891401327863</v>
      </c>
      <c r="D36" s="3">
        <v>36735.855579761002</v>
      </c>
      <c r="E36" s="3">
        <v>16973.17629383639</v>
      </c>
      <c r="G36" s="12">
        <f t="shared" ref="G36:G41" si="20">C36/C$43</f>
        <v>4.3058491366034193E-2</v>
      </c>
      <c r="H36" s="12">
        <f t="shared" ref="H36:H41" si="21">D36/D$43</f>
        <v>4.1837129147080342E-2</v>
      </c>
      <c r="I36" s="12">
        <f t="shared" ref="I36:I41" si="22">E36/E$43</f>
        <v>2.7315679296274726E-2</v>
      </c>
      <c r="K36" s="3">
        <f t="shared" ref="K36:K41" si="23">C36-D36</f>
        <v>15352.03582156686</v>
      </c>
      <c r="L36" s="3">
        <f t="shared" ref="L36:L41" si="24">D36-E36</f>
        <v>19762.679285924612</v>
      </c>
    </row>
    <row r="37" spans="1:12" s="3" customFormat="1" x14ac:dyDescent="0.3">
      <c r="A37" s="6" t="s">
        <v>64</v>
      </c>
      <c r="B37" s="2" t="s">
        <v>65</v>
      </c>
      <c r="C37" s="3">
        <v>260453.77133523111</v>
      </c>
      <c r="D37" s="3">
        <v>209349.1503005054</v>
      </c>
      <c r="E37" s="3">
        <v>139533.39011662421</v>
      </c>
      <c r="G37" s="12">
        <f t="shared" si="20"/>
        <v>0.21530428977977786</v>
      </c>
      <c r="H37" s="12">
        <f t="shared" si="21"/>
        <v>0.23842012931853862</v>
      </c>
      <c r="I37" s="12">
        <f t="shared" si="22"/>
        <v>0.22455722308922105</v>
      </c>
      <c r="K37" s="3">
        <f t="shared" si="23"/>
        <v>51104.621034725715</v>
      </c>
      <c r="L37" s="3">
        <f t="shared" si="24"/>
        <v>69815.760183881182</v>
      </c>
    </row>
    <row r="38" spans="1:12" s="3" customFormat="1" x14ac:dyDescent="0.3">
      <c r="A38" s="6" t="s">
        <v>66</v>
      </c>
      <c r="B38" s="2" t="s">
        <v>67</v>
      </c>
      <c r="C38" s="3">
        <v>49410.992101097967</v>
      </c>
      <c r="D38" s="3">
        <v>42750.284028168397</v>
      </c>
      <c r="E38" s="3">
        <v>3330.4520693713748</v>
      </c>
      <c r="G38" s="12">
        <f t="shared" si="20"/>
        <v>4.0845630712516678E-2</v>
      </c>
      <c r="H38" s="12">
        <f t="shared" si="21"/>
        <v>4.8686742849300017E-2</v>
      </c>
      <c r="I38" s="12">
        <f t="shared" si="22"/>
        <v>5.3598430290032958E-3</v>
      </c>
      <c r="K38" s="3">
        <f t="shared" si="23"/>
        <v>6660.7080729295703</v>
      </c>
      <c r="L38" s="3">
        <f t="shared" si="24"/>
        <v>39419.831958797018</v>
      </c>
    </row>
    <row r="39" spans="1:12" s="3" customFormat="1" x14ac:dyDescent="0.3">
      <c r="A39" s="6" t="s">
        <v>57</v>
      </c>
      <c r="B39" s="2" t="s">
        <v>68</v>
      </c>
      <c r="C39" s="3">
        <v>8783.7568860683714</v>
      </c>
      <c r="D39" s="3">
        <v>7246.8736869972272</v>
      </c>
      <c r="E39" s="3">
        <v>5298.0160204433669</v>
      </c>
      <c r="G39" s="12">
        <f t="shared" si="20"/>
        <v>7.2610986904045926E-3</v>
      </c>
      <c r="H39" s="12">
        <f t="shared" si="21"/>
        <v>8.2532007372796232E-3</v>
      </c>
      <c r="I39" s="12">
        <f t="shared" si="22"/>
        <v>8.5263302528419301E-3</v>
      </c>
      <c r="K39" s="3">
        <f t="shared" si="23"/>
        <v>1536.8831990711442</v>
      </c>
      <c r="L39" s="3">
        <f t="shared" si="24"/>
        <v>1948.8576665538603</v>
      </c>
    </row>
    <row r="40" spans="1:12" s="3" customFormat="1" x14ac:dyDescent="0.3">
      <c r="A40" s="6" t="s">
        <v>59</v>
      </c>
      <c r="B40" s="2" t="s">
        <v>69</v>
      </c>
      <c r="C40" s="3">
        <v>12887.493751030041</v>
      </c>
      <c r="D40" s="3">
        <v>22744.54956274719</v>
      </c>
      <c r="E40" s="3">
        <v>3372.8947446645202</v>
      </c>
      <c r="G40" s="12">
        <f t="shared" si="20"/>
        <v>1.0653455601283954E-2</v>
      </c>
      <c r="H40" s="12">
        <f t="shared" si="21"/>
        <v>2.5902939850761864E-2</v>
      </c>
      <c r="I40" s="12">
        <f t="shared" si="22"/>
        <v>5.4281478934973086E-3</v>
      </c>
      <c r="K40" s="3">
        <f t="shared" si="23"/>
        <v>-9857.0558117171495</v>
      </c>
      <c r="L40" s="3">
        <f t="shared" si="24"/>
        <v>19371.654818082668</v>
      </c>
    </row>
    <row r="41" spans="1:12" s="11" customFormat="1" x14ac:dyDescent="0.3">
      <c r="A41" s="4" t="s">
        <v>70</v>
      </c>
      <c r="B41" s="2" t="s">
        <v>71</v>
      </c>
      <c r="C41" s="11">
        <v>383623.90547475527</v>
      </c>
      <c r="D41" s="11">
        <v>318826.71315817919</v>
      </c>
      <c r="E41" s="11">
        <v>168507.92924493979</v>
      </c>
      <c r="G41" s="13">
        <f t="shared" si="20"/>
        <v>0.31712296615001723</v>
      </c>
      <c r="H41" s="13">
        <f t="shared" si="21"/>
        <v>0.36310014190296047</v>
      </c>
      <c r="I41" s="13">
        <f t="shared" si="22"/>
        <v>0.27118722356083819</v>
      </c>
      <c r="K41" s="11">
        <f t="shared" si="23"/>
        <v>64797.192316576082</v>
      </c>
      <c r="L41" s="11">
        <f t="shared" si="24"/>
        <v>150318.7839132394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1209700.798816568</v>
      </c>
      <c r="D43" s="11">
        <v>878068.26923076925</v>
      </c>
      <c r="E43" s="11">
        <v>621371.19526627217</v>
      </c>
      <c r="K43" s="11">
        <f t="shared" ref="K43:K63" si="25">C43-D43</f>
        <v>331632.52958579874</v>
      </c>
      <c r="L43" s="11">
        <f t="shared" ref="L43:L44" si="26">D43-E43</f>
        <v>256697.07396449707</v>
      </c>
    </row>
    <row r="44" spans="1:12" s="11" customFormat="1" x14ac:dyDescent="0.3">
      <c r="A44" s="4" t="s">
        <v>74</v>
      </c>
      <c r="B44" s="2" t="s">
        <v>75</v>
      </c>
      <c r="C44" s="11">
        <v>1209700.798816568</v>
      </c>
      <c r="D44" s="11">
        <v>878068.26923076925</v>
      </c>
      <c r="E44" s="11">
        <v>621371.19526627217</v>
      </c>
      <c r="K44" s="11">
        <f t="shared" si="25"/>
        <v>331632.52958579874</v>
      </c>
      <c r="L44" s="11">
        <f t="shared" si="26"/>
        <v>256697.07396449707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695589.50000000023</v>
      </c>
      <c r="D46" s="3">
        <v>520274.15384615387</v>
      </c>
      <c r="G46" s="12">
        <f>C$63/C46</f>
        <v>5.1538797169661345E-2</v>
      </c>
      <c r="H46" s="12">
        <f t="shared" ref="H46:H48" si="27">D$63/D46</f>
        <v>7.2468819693285946E-2</v>
      </c>
      <c r="K46" s="3">
        <f t="shared" si="25"/>
        <v>175315.34615384636</v>
      </c>
    </row>
    <row r="47" spans="1:12" s="3" customFormat="1" x14ac:dyDescent="0.3">
      <c r="A47" s="6" t="s">
        <v>78</v>
      </c>
      <c r="B47" s="2" t="s">
        <v>79</v>
      </c>
      <c r="C47" s="3">
        <v>612193.88461538474</v>
      </c>
      <c r="D47" s="3">
        <v>473507.34615384613</v>
      </c>
      <c r="G47" s="12">
        <f t="shared" ref="G47:G48" si="28">C$63/C47</f>
        <v>5.8559628011261647E-2</v>
      </c>
      <c r="H47" s="12">
        <f t="shared" si="27"/>
        <v>7.9626333471716895E-2</v>
      </c>
      <c r="K47" s="3">
        <f t="shared" si="25"/>
        <v>138686.53846153861</v>
      </c>
    </row>
    <row r="48" spans="1:12" s="11" customFormat="1" x14ac:dyDescent="0.3">
      <c r="A48" s="4" t="s">
        <v>80</v>
      </c>
      <c r="B48" s="2" t="s">
        <v>81</v>
      </c>
      <c r="C48" s="11">
        <v>83395.61538461539</v>
      </c>
      <c r="D48" s="11">
        <v>46766.807692307753</v>
      </c>
      <c r="G48" s="14">
        <f t="shared" si="28"/>
        <v>0.42987687048664253</v>
      </c>
      <c r="H48" s="14">
        <f t="shared" si="27"/>
        <v>0.80620542018212993</v>
      </c>
      <c r="K48" s="11">
        <f t="shared" si="25"/>
        <v>36628.807692307637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40479.999999999993</v>
      </c>
      <c r="D50" s="3">
        <v>26575.69230769233</v>
      </c>
      <c r="G50" s="12">
        <f t="shared" ref="G50:G52" si="29">C$63/C50</f>
        <v>0.88561872909699035</v>
      </c>
      <c r="H50" s="12">
        <f t="shared" ref="H50:H52" si="30">D$63/D50</f>
        <v>1.418727061166362</v>
      </c>
      <c r="K50" s="3">
        <f t="shared" si="25"/>
        <v>13904.307692307662</v>
      </c>
    </row>
    <row r="51" spans="1:11" s="3" customFormat="1" x14ac:dyDescent="0.3">
      <c r="A51" s="10" t="s">
        <v>84</v>
      </c>
      <c r="B51" s="2" t="s">
        <v>85</v>
      </c>
      <c r="C51" s="3">
        <v>72459.192307692312</v>
      </c>
      <c r="D51" s="3">
        <v>51390.15384615388</v>
      </c>
      <c r="G51" s="12">
        <f t="shared" si="29"/>
        <v>0.49475911905852588</v>
      </c>
      <c r="H51" s="12">
        <f t="shared" si="30"/>
        <v>0.73367466380869062</v>
      </c>
      <c r="K51" s="3">
        <f t="shared" si="25"/>
        <v>21069.038461538432</v>
      </c>
    </row>
    <row r="52" spans="1:11" s="11" customFormat="1" x14ac:dyDescent="0.3">
      <c r="A52" s="9" t="s">
        <v>105</v>
      </c>
      <c r="B52" s="2" t="s">
        <v>86</v>
      </c>
      <c r="C52" s="11">
        <v>-29543.576923076918</v>
      </c>
      <c r="D52" s="11">
        <v>-31199.038461538468</v>
      </c>
      <c r="G52" s="14">
        <f t="shared" si="29"/>
        <v>-1.2134565238051227</v>
      </c>
      <c r="H52" s="14">
        <f t="shared" si="30"/>
        <v>-1.2084876876136463</v>
      </c>
      <c r="K52" s="11">
        <f t="shared" si="25"/>
        <v>1655.4615384615499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6645.0769230769238</v>
      </c>
      <c r="D54" s="3">
        <v>5013.5769230769256</v>
      </c>
      <c r="G54" s="12">
        <f t="shared" ref="G54:G59" si="31">C$63/C54</f>
        <v>5.3949482555043646</v>
      </c>
      <c r="H54" s="12">
        <f t="shared" ref="H54:H59" si="32">D$63/D54</f>
        <v>7.5203102345170363</v>
      </c>
      <c r="K54" s="3">
        <f t="shared" si="25"/>
        <v>1631.4999999999982</v>
      </c>
    </row>
    <row r="55" spans="1:11" s="3" customFormat="1" x14ac:dyDescent="0.3">
      <c r="A55" s="6" t="s">
        <v>89</v>
      </c>
      <c r="B55" s="2" t="s">
        <v>90</v>
      </c>
      <c r="C55" s="3">
        <v>5243.6923076923076</v>
      </c>
      <c r="D55" s="3">
        <v>1933.038461538461</v>
      </c>
      <c r="G55" s="12">
        <f t="shared" si="31"/>
        <v>6.8367562492665197</v>
      </c>
      <c r="H55" s="12">
        <f t="shared" si="32"/>
        <v>19.504864800334268</v>
      </c>
      <c r="K55" s="3">
        <f t="shared" si="25"/>
        <v>3310.6538461538466</v>
      </c>
    </row>
    <row r="56" spans="1:11" s="3" customFormat="1" x14ac:dyDescent="0.3">
      <c r="A56" s="6" t="s">
        <v>91</v>
      </c>
      <c r="B56" s="2" t="s">
        <v>92</v>
      </c>
      <c r="C56" s="3">
        <v>21218.961538461539</v>
      </c>
      <c r="D56" s="3">
        <v>14334.76923076923</v>
      </c>
      <c r="G56" s="12">
        <f t="shared" si="31"/>
        <v>1.6895193522484429</v>
      </c>
      <c r="H56" s="12">
        <f t="shared" si="32"/>
        <v>2.6302239847170941</v>
      </c>
      <c r="K56" s="3">
        <f t="shared" si="25"/>
        <v>6884.1923076923085</v>
      </c>
    </row>
    <row r="57" spans="1:11" s="3" customFormat="1" x14ac:dyDescent="0.3">
      <c r="A57" s="6" t="s">
        <v>93</v>
      </c>
      <c r="B57" s="2" t="s">
        <v>94</v>
      </c>
      <c r="C57" s="3">
        <v>139829.5</v>
      </c>
      <c r="D57" s="3">
        <v>132463.3846153846</v>
      </c>
      <c r="G57" s="12">
        <f t="shared" si="31"/>
        <v>0.25638256701086798</v>
      </c>
      <c r="H57" s="12">
        <f t="shared" si="32"/>
        <v>0.28463453471031758</v>
      </c>
      <c r="K57" s="3">
        <f t="shared" si="25"/>
        <v>7366.1153846154048</v>
      </c>
    </row>
    <row r="58" spans="1:11" s="3" customFormat="1" x14ac:dyDescent="0.3">
      <c r="A58" s="6" t="s">
        <v>95</v>
      </c>
      <c r="B58" s="2" t="s">
        <v>96</v>
      </c>
      <c r="C58" s="3">
        <v>54480.884615384617</v>
      </c>
      <c r="D58" s="3">
        <v>45113.230769230788</v>
      </c>
      <c r="G58" s="12">
        <f t="shared" si="31"/>
        <v>0.65802613901982576</v>
      </c>
      <c r="H58" s="12">
        <f t="shared" si="32"/>
        <v>0.83575601222223683</v>
      </c>
      <c r="K58" s="3">
        <f t="shared" si="25"/>
        <v>9367.6538461538294</v>
      </c>
    </row>
    <row r="59" spans="1:11" s="11" customFormat="1" x14ac:dyDescent="0.3">
      <c r="A59" s="4" t="s">
        <v>97</v>
      </c>
      <c r="B59" s="2" t="s">
        <v>98</v>
      </c>
      <c r="C59" s="11">
        <v>46474.846153846163</v>
      </c>
      <c r="D59" s="11">
        <v>48762.961538461517</v>
      </c>
      <c r="G59" s="14">
        <f t="shared" si="31"/>
        <v>0.77138170689521057</v>
      </c>
      <c r="H59" s="14">
        <f t="shared" si="32"/>
        <v>0.77320270665708624</v>
      </c>
      <c r="K59" s="11">
        <f t="shared" si="25"/>
        <v>-2288.1153846153538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-10363.461538461541</v>
      </c>
      <c r="D61" s="3">
        <v>-9047.4999999999982</v>
      </c>
      <c r="G61" s="12">
        <f t="shared" ref="G61:G63" si="33">C$63/C61</f>
        <v>-3.4592540359992578</v>
      </c>
      <c r="H61" s="12">
        <f t="shared" ref="H61:H63" si="34">D$63/D61</f>
        <v>-4.1673007843220606</v>
      </c>
      <c r="K61" s="3">
        <f t="shared" si="25"/>
        <v>-1315.9615384615427</v>
      </c>
    </row>
    <row r="62" spans="1:11" s="3" customFormat="1" x14ac:dyDescent="0.3">
      <c r="A62" s="6" t="s">
        <v>101</v>
      </c>
      <c r="B62" s="2" t="s">
        <v>102</v>
      </c>
      <c r="C62" s="3">
        <v>-261.53846153846149</v>
      </c>
      <c r="D62" s="3">
        <v>-2011.807692307691</v>
      </c>
      <c r="G62" s="12">
        <f t="shared" si="33"/>
        <v>-137.07294117647066</v>
      </c>
      <c r="H62" s="12">
        <f t="shared" si="34"/>
        <v>-18.741181868583563</v>
      </c>
      <c r="K62" s="3">
        <f t="shared" si="25"/>
        <v>1750.2692307692296</v>
      </c>
    </row>
    <row r="63" spans="1:11" s="11" customFormat="1" x14ac:dyDescent="0.3">
      <c r="A63" s="4" t="s">
        <v>103</v>
      </c>
      <c r="B63" s="2" t="s">
        <v>104</v>
      </c>
      <c r="C63" s="11">
        <v>35849.846153846163</v>
      </c>
      <c r="D63" s="11">
        <v>37703.653846153837</v>
      </c>
      <c r="G63" s="14">
        <f t="shared" si="33"/>
        <v>1</v>
      </c>
      <c r="H63" s="14">
        <f t="shared" si="34"/>
        <v>1</v>
      </c>
      <c r="K63" s="11">
        <f t="shared" si="25"/>
        <v>-1853.8076923076733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6"/>
  <sheetViews>
    <sheetView workbookViewId="0"/>
  </sheetViews>
  <sheetFormatPr defaultRowHeight="14.4" x14ac:dyDescent="0.3"/>
  <cols>
    <col min="1" max="1" width="58.33203125" customWidth="1"/>
    <col min="2" max="2" width="10.33203125" bestFit="1" customWidth="1"/>
    <col min="3" max="5" width="12.6640625" bestFit="1" customWidth="1"/>
    <col min="7" max="7" width="10.5546875" bestFit="1" customWidth="1"/>
    <col min="8" max="8" width="10.88671875" bestFit="1" customWidth="1"/>
    <col min="11" max="12" width="9.6640625" bestFit="1" customWidth="1"/>
  </cols>
  <sheetData>
    <row r="1" spans="1:12" x14ac:dyDescent="0.3">
      <c r="A1" s="16" t="s">
        <v>116</v>
      </c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2</v>
      </c>
      <c r="H2" s="1" t="s">
        <v>3</v>
      </c>
      <c r="I2" s="1" t="s">
        <v>4</v>
      </c>
      <c r="K2" s="1" t="s">
        <v>106</v>
      </c>
      <c r="L2" s="1" t="s">
        <v>107</v>
      </c>
    </row>
    <row r="3" spans="1:12" s="3" customFormat="1" x14ac:dyDescent="0.3">
      <c r="A3" s="6" t="s">
        <v>5</v>
      </c>
      <c r="B3" s="2" t="s">
        <v>6</v>
      </c>
      <c r="C3" s="3">
        <v>9502.9923243003468</v>
      </c>
      <c r="D3" s="3">
        <v>5053.4966660272839</v>
      </c>
      <c r="E3" s="3">
        <v>3972.36468995121</v>
      </c>
      <c r="G3" s="12">
        <f>C3/C$43</f>
        <v>3.5900914829152006E-3</v>
      </c>
      <c r="H3" s="12">
        <f t="shared" ref="H3:H12" si="0">D3/D$43</f>
        <v>2.3439067489573837E-3</v>
      </c>
      <c r="I3" s="12">
        <f t="shared" ref="I3:I12" si="1">E3/E$43</f>
        <v>2.0876493731603876E-3</v>
      </c>
      <c r="K3" s="3">
        <f>C3-D3</f>
        <v>4449.4956582730629</v>
      </c>
      <c r="L3" s="3">
        <f>D3-E3</f>
        <v>1081.1319760760739</v>
      </c>
    </row>
    <row r="4" spans="1:12" s="3" customFormat="1" x14ac:dyDescent="0.3">
      <c r="A4" s="6" t="s">
        <v>7</v>
      </c>
      <c r="B4" s="2" t="s">
        <v>8</v>
      </c>
      <c r="C4" s="3">
        <v>5.3454783388611079E-17</v>
      </c>
      <c r="D4" s="3">
        <v>5.1770584712023911E-17</v>
      </c>
      <c r="E4" s="3">
        <v>4.9113455727634599E-17</v>
      </c>
      <c r="G4" s="12">
        <f t="shared" ref="G4:G12" si="2">C4/C$43</f>
        <v>2.0194435185830658E-23</v>
      </c>
      <c r="H4" s="12">
        <f t="shared" si="0"/>
        <v>2.4012170369032087E-23</v>
      </c>
      <c r="I4" s="12">
        <f t="shared" si="1"/>
        <v>2.5811244199936774E-23</v>
      </c>
      <c r="K4" s="3">
        <f t="shared" ref="K4:K12" si="3">C4-D4</f>
        <v>1.6841986765871675E-18</v>
      </c>
      <c r="L4" s="3">
        <f t="shared" ref="L4:L12" si="4">D4-E4</f>
        <v>2.6571289843893124E-18</v>
      </c>
    </row>
    <row r="5" spans="1:12" s="3" customFormat="1" x14ac:dyDescent="0.3">
      <c r="A5" s="6" t="s">
        <v>9</v>
      </c>
      <c r="B5" s="2" t="s">
        <v>10</v>
      </c>
      <c r="C5" s="3">
        <v>5.3454783388611079E-17</v>
      </c>
      <c r="D5" s="3">
        <v>5.1770584712023911E-17</v>
      </c>
      <c r="E5" s="3">
        <v>4.9113455727634599E-17</v>
      </c>
      <c r="G5" s="12">
        <f t="shared" si="2"/>
        <v>2.0194435185830658E-23</v>
      </c>
      <c r="H5" s="12">
        <f t="shared" si="0"/>
        <v>2.4012170369032087E-23</v>
      </c>
      <c r="I5" s="12">
        <f t="shared" si="1"/>
        <v>2.5811244199936774E-23</v>
      </c>
      <c r="K5" s="3">
        <f t="shared" si="3"/>
        <v>1.6841986765871675E-18</v>
      </c>
      <c r="L5" s="3">
        <f t="shared" si="4"/>
        <v>2.6571289843893124E-18</v>
      </c>
    </row>
    <row r="6" spans="1:12" s="3" customFormat="1" x14ac:dyDescent="0.3">
      <c r="A6" s="6" t="s">
        <v>11</v>
      </c>
      <c r="B6" s="2" t="s">
        <v>12</v>
      </c>
      <c r="C6" s="3">
        <v>5.3454783388611079E-17</v>
      </c>
      <c r="D6" s="3">
        <v>5.1770584712023911E-17</v>
      </c>
      <c r="E6" s="3">
        <v>4.9113455727634599E-17</v>
      </c>
      <c r="G6" s="12">
        <f t="shared" si="2"/>
        <v>2.0194435185830658E-23</v>
      </c>
      <c r="H6" s="12">
        <f t="shared" si="0"/>
        <v>2.4012170369032087E-23</v>
      </c>
      <c r="I6" s="12">
        <f t="shared" si="1"/>
        <v>2.5811244199936774E-23</v>
      </c>
      <c r="K6" s="3">
        <f t="shared" si="3"/>
        <v>1.6841986765871675E-18</v>
      </c>
      <c r="L6" s="3">
        <f t="shared" si="4"/>
        <v>2.6571289843893124E-18</v>
      </c>
    </row>
    <row r="7" spans="1:12" s="3" customFormat="1" x14ac:dyDescent="0.3">
      <c r="A7" s="6" t="s">
        <v>13</v>
      </c>
      <c r="B7" s="2" t="s">
        <v>14</v>
      </c>
      <c r="C7" s="3">
        <v>1049572.00280602</v>
      </c>
      <c r="D7" s="3">
        <v>1156600.6871981181</v>
      </c>
      <c r="E7" s="3">
        <v>1156006.5517164101</v>
      </c>
      <c r="G7" s="12">
        <f t="shared" si="2"/>
        <v>0.39651294869982573</v>
      </c>
      <c r="H7" s="12">
        <f t="shared" si="0"/>
        <v>0.53645314041605818</v>
      </c>
      <c r="I7" s="12">
        <f t="shared" si="1"/>
        <v>0.60753141804049871</v>
      </c>
      <c r="K7" s="3">
        <f t="shared" si="3"/>
        <v>-107028.6843920981</v>
      </c>
      <c r="L7" s="3">
        <f t="shared" si="4"/>
        <v>594.13548170798458</v>
      </c>
    </row>
    <row r="8" spans="1:12" s="3" customFormat="1" x14ac:dyDescent="0.3">
      <c r="A8" s="6" t="s">
        <v>15</v>
      </c>
      <c r="B8" s="2" t="s">
        <v>16</v>
      </c>
      <c r="C8" s="3">
        <v>11506.92930791917</v>
      </c>
      <c r="D8" s="3">
        <v>10530.928590128729</v>
      </c>
      <c r="E8" s="3">
        <v>10184.41681441591</v>
      </c>
      <c r="G8" s="12">
        <f t="shared" si="2"/>
        <v>4.3471495601686084E-3</v>
      </c>
      <c r="H8" s="12">
        <f t="shared" si="0"/>
        <v>4.8844426397129685E-3</v>
      </c>
      <c r="I8" s="12">
        <f t="shared" si="1"/>
        <v>5.3523513166865416E-3</v>
      </c>
      <c r="K8" s="3">
        <f t="shared" si="3"/>
        <v>976.00071779044083</v>
      </c>
      <c r="L8" s="3">
        <f t="shared" si="4"/>
        <v>346.51177571281914</v>
      </c>
    </row>
    <row r="9" spans="1:12" s="3" customFormat="1" x14ac:dyDescent="0.3">
      <c r="A9" s="6" t="s">
        <v>17</v>
      </c>
      <c r="B9" s="2" t="s">
        <v>18</v>
      </c>
      <c r="C9" s="3">
        <v>108733.65114621021</v>
      </c>
      <c r="D9" s="3">
        <v>94704.69938564449</v>
      </c>
      <c r="E9" s="3">
        <v>97539.367443947311</v>
      </c>
      <c r="G9" s="12">
        <f t="shared" si="2"/>
        <v>4.1077982762131954E-2</v>
      </c>
      <c r="H9" s="12">
        <f t="shared" si="0"/>
        <v>4.3925819826947092E-2</v>
      </c>
      <c r="I9" s="12">
        <f t="shared" si="1"/>
        <v>5.1261154298831095E-2</v>
      </c>
      <c r="K9" s="3">
        <f t="shared" si="3"/>
        <v>14028.951760565717</v>
      </c>
      <c r="L9" s="3">
        <f t="shared" si="4"/>
        <v>-2834.668058302821</v>
      </c>
    </row>
    <row r="10" spans="1:12" s="3" customFormat="1" x14ac:dyDescent="0.3">
      <c r="A10" s="6" t="s">
        <v>19</v>
      </c>
      <c r="B10" s="2" t="s">
        <v>20</v>
      </c>
      <c r="C10" s="3">
        <v>80656.816577556092</v>
      </c>
      <c r="D10" s="3">
        <v>81821.984858237629</v>
      </c>
      <c r="E10" s="3">
        <v>74583.935121074028</v>
      </c>
      <c r="G10" s="12">
        <f t="shared" si="2"/>
        <v>3.0470965391993704E-2</v>
      </c>
      <c r="H10" s="12">
        <f t="shared" si="0"/>
        <v>3.7950574660827643E-2</v>
      </c>
      <c r="I10" s="12">
        <f t="shared" si="1"/>
        <v>3.9197082230951363E-2</v>
      </c>
      <c r="K10" s="3">
        <f t="shared" si="3"/>
        <v>-1165.168280681537</v>
      </c>
      <c r="L10" s="3">
        <f t="shared" si="4"/>
        <v>7238.0497371636011</v>
      </c>
    </row>
    <row r="11" spans="1:12" s="3" customFormat="1" x14ac:dyDescent="0.3">
      <c r="A11" s="6" t="s">
        <v>21</v>
      </c>
      <c r="B11" s="2" t="s">
        <v>22</v>
      </c>
      <c r="C11" s="3">
        <v>97184.255066784724</v>
      </c>
      <c r="D11" s="3">
        <v>43831.019762394222</v>
      </c>
      <c r="E11" s="3">
        <v>59727.713036132853</v>
      </c>
      <c r="G11" s="12">
        <f t="shared" si="2"/>
        <v>3.6714789876925412E-2</v>
      </c>
      <c r="H11" s="12">
        <f t="shared" si="0"/>
        <v>2.0329650898043276E-2</v>
      </c>
      <c r="I11" s="12">
        <f t="shared" si="1"/>
        <v>3.1389495278621497E-2</v>
      </c>
      <c r="K11" s="3">
        <f t="shared" si="3"/>
        <v>53353.235304390502</v>
      </c>
      <c r="L11" s="3">
        <f t="shared" si="4"/>
        <v>-15896.693273738631</v>
      </c>
    </row>
    <row r="12" spans="1:12" s="11" customFormat="1" x14ac:dyDescent="0.3">
      <c r="A12" s="4" t="s">
        <v>23</v>
      </c>
      <c r="B12" s="2" t="s">
        <v>24</v>
      </c>
      <c r="C12" s="11">
        <v>1357156.64722879</v>
      </c>
      <c r="D12" s="11">
        <v>1392542.816460551</v>
      </c>
      <c r="E12" s="11">
        <v>1402014.348821932</v>
      </c>
      <c r="G12" s="13">
        <f t="shared" si="2"/>
        <v>0.51271392777396041</v>
      </c>
      <c r="H12" s="13">
        <f t="shared" si="0"/>
        <v>0.64588753519054687</v>
      </c>
      <c r="I12" s="13">
        <f t="shared" si="1"/>
        <v>0.73681915053874991</v>
      </c>
      <c r="K12" s="11">
        <f t="shared" si="3"/>
        <v>-35386.169231761014</v>
      </c>
      <c r="L12" s="11">
        <f t="shared" si="4"/>
        <v>-9471.5323613809887</v>
      </c>
    </row>
    <row r="13" spans="1:12" s="3" customFormat="1" x14ac:dyDescent="0.3">
      <c r="A13" s="4"/>
      <c r="B13" s="2"/>
    </row>
    <row r="14" spans="1:12" s="3" customFormat="1" x14ac:dyDescent="0.3">
      <c r="A14" s="6" t="s">
        <v>25</v>
      </c>
      <c r="B14" s="2" t="s">
        <v>26</v>
      </c>
      <c r="C14" s="3">
        <v>143651.82759350681</v>
      </c>
      <c r="D14" s="3">
        <v>123317.2870900281</v>
      </c>
      <c r="E14" s="3">
        <v>105792.4768776072</v>
      </c>
      <c r="G14" s="12">
        <f t="shared" ref="G14:G20" si="5">C14/C$43</f>
        <v>5.4269559013520666E-2</v>
      </c>
      <c r="H14" s="12">
        <f t="shared" ref="H14:H20" si="6">D14/D$43</f>
        <v>5.7196875861532728E-2</v>
      </c>
      <c r="I14" s="12">
        <f t="shared" ref="I14:I20" si="7">E14/E$43</f>
        <v>5.559852009492465E-2</v>
      </c>
      <c r="K14" s="3">
        <f t="shared" ref="K14:K20" si="8">C14-D14</f>
        <v>20334.540503478711</v>
      </c>
      <c r="L14" s="3">
        <f t="shared" ref="L14:L20" si="9">D14-E14</f>
        <v>17524.810212420896</v>
      </c>
    </row>
    <row r="15" spans="1:12" s="3" customFormat="1" x14ac:dyDescent="0.3">
      <c r="A15" s="6" t="s">
        <v>27</v>
      </c>
      <c r="B15" s="2" t="s">
        <v>28</v>
      </c>
      <c r="C15" s="3">
        <v>7475.1793174604254</v>
      </c>
      <c r="D15" s="3">
        <v>4666.9102638742443</v>
      </c>
      <c r="E15" s="3">
        <v>6447.2815698324448</v>
      </c>
      <c r="G15" s="12">
        <f t="shared" si="5"/>
        <v>2.8240133933660067E-3</v>
      </c>
      <c r="H15" s="12">
        <f t="shared" si="6"/>
        <v>2.1646007086164104E-3</v>
      </c>
      <c r="I15" s="12">
        <f t="shared" si="7"/>
        <v>3.3883251862291976E-3</v>
      </c>
      <c r="K15" s="3">
        <f t="shared" si="8"/>
        <v>2808.2690535861811</v>
      </c>
      <c r="L15" s="3">
        <f t="shared" si="9"/>
        <v>-1780.3713059582005</v>
      </c>
    </row>
    <row r="16" spans="1:12" s="3" customFormat="1" x14ac:dyDescent="0.3">
      <c r="A16" s="6" t="s">
        <v>29</v>
      </c>
      <c r="B16" s="2" t="s">
        <v>30</v>
      </c>
      <c r="C16" s="3">
        <v>333396.12806381611</v>
      </c>
      <c r="D16" s="3">
        <v>312694.29428690439</v>
      </c>
      <c r="E16" s="3">
        <v>258888.13127880191</v>
      </c>
      <c r="G16" s="12">
        <f t="shared" si="5"/>
        <v>0.12595218000314806</v>
      </c>
      <c r="H16" s="12">
        <f t="shared" si="6"/>
        <v>0.14503349169431992</v>
      </c>
      <c r="I16" s="12">
        <f t="shared" si="7"/>
        <v>0.13605690493374442</v>
      </c>
      <c r="K16" s="3">
        <f t="shared" si="8"/>
        <v>20701.833776911721</v>
      </c>
      <c r="L16" s="3">
        <f t="shared" si="9"/>
        <v>53806.163008102478</v>
      </c>
    </row>
    <row r="17" spans="1:12" s="3" customFormat="1" x14ac:dyDescent="0.3">
      <c r="A17" s="6" t="s">
        <v>31</v>
      </c>
      <c r="B17" s="2" t="s">
        <v>32</v>
      </c>
      <c r="C17" s="3">
        <v>197110.49524017601</v>
      </c>
      <c r="D17" s="3">
        <v>83760.351565054909</v>
      </c>
      <c r="E17" s="3">
        <v>45728.667180389872</v>
      </c>
      <c r="G17" s="12">
        <f t="shared" si="5"/>
        <v>7.4465461615223716E-2</v>
      </c>
      <c r="H17" s="12">
        <f t="shared" si="6"/>
        <v>3.8849625576722481E-2</v>
      </c>
      <c r="I17" s="12">
        <f t="shared" si="7"/>
        <v>2.4032391491168311E-2</v>
      </c>
      <c r="K17" s="3">
        <f t="shared" si="8"/>
        <v>113350.1436751211</v>
      </c>
      <c r="L17" s="3">
        <f t="shared" si="9"/>
        <v>38031.684384665037</v>
      </c>
    </row>
    <row r="18" spans="1:12" s="3" customFormat="1" x14ac:dyDescent="0.3">
      <c r="A18" s="6" t="s">
        <v>33</v>
      </c>
      <c r="B18" s="2" t="s">
        <v>34</v>
      </c>
      <c r="C18" s="3">
        <v>597019.61470008851</v>
      </c>
      <c r="D18" s="3">
        <v>222928.75229322581</v>
      </c>
      <c r="E18" s="3">
        <v>56431.920482359659</v>
      </c>
      <c r="G18" s="12">
        <f t="shared" si="5"/>
        <v>0.22554527676374883</v>
      </c>
      <c r="H18" s="12">
        <f t="shared" si="6"/>
        <v>0.10339854591167938</v>
      </c>
      <c r="I18" s="12">
        <f t="shared" si="7"/>
        <v>2.965741381179228E-2</v>
      </c>
      <c r="K18" s="3">
        <f t="shared" si="8"/>
        <v>374090.86240686267</v>
      </c>
      <c r="L18" s="3">
        <f t="shared" si="9"/>
        <v>166496.83181086616</v>
      </c>
    </row>
    <row r="19" spans="1:12" s="3" customFormat="1" x14ac:dyDescent="0.3">
      <c r="A19" s="6" t="s">
        <v>35</v>
      </c>
      <c r="B19" s="2" t="s">
        <v>36</v>
      </c>
      <c r="C19" s="3">
        <v>11195.72582548331</v>
      </c>
      <c r="D19" s="3">
        <v>16103.972262421899</v>
      </c>
      <c r="E19" s="3">
        <v>27490.21031208647</v>
      </c>
      <c r="G19" s="12">
        <f t="shared" si="5"/>
        <v>4.2295814370323223E-3</v>
      </c>
      <c r="H19" s="12">
        <f t="shared" si="6"/>
        <v>7.4693250565823965E-3</v>
      </c>
      <c r="I19" s="12">
        <f t="shared" si="7"/>
        <v>1.4447293943391544E-2</v>
      </c>
      <c r="K19" s="3">
        <f t="shared" si="8"/>
        <v>-4908.2464369385889</v>
      </c>
      <c r="L19" s="3">
        <f t="shared" si="9"/>
        <v>-11386.238049664571</v>
      </c>
    </row>
    <row r="20" spans="1:12" s="11" customFormat="1" x14ac:dyDescent="0.3">
      <c r="A20" s="4" t="s">
        <v>37</v>
      </c>
      <c r="B20" s="2" t="s">
        <v>38</v>
      </c>
      <c r="C20" s="11">
        <v>1289848.9707405311</v>
      </c>
      <c r="D20" s="11">
        <v>763471.56776150945</v>
      </c>
      <c r="E20" s="11">
        <v>500778.68770107749</v>
      </c>
      <c r="G20" s="13">
        <f t="shared" si="5"/>
        <v>0.48728607222603959</v>
      </c>
      <c r="H20" s="13">
        <f t="shared" si="6"/>
        <v>0.35411246480945335</v>
      </c>
      <c r="I20" s="13">
        <f t="shared" si="7"/>
        <v>0.26318084946125037</v>
      </c>
      <c r="K20" s="11">
        <f t="shared" si="8"/>
        <v>526377.40297902166</v>
      </c>
      <c r="L20" s="11">
        <f t="shared" si="9"/>
        <v>262692.88006043195</v>
      </c>
    </row>
    <row r="21" spans="1:12" s="3" customFormat="1" x14ac:dyDescent="0.3">
      <c r="A21" s="4"/>
      <c r="B21" s="2"/>
    </row>
    <row r="22" spans="1:12" s="3" customFormat="1" x14ac:dyDescent="0.3">
      <c r="A22" s="6" t="s">
        <v>39</v>
      </c>
      <c r="B22" s="2" t="s">
        <v>40</v>
      </c>
      <c r="C22" s="3">
        <v>162664.8484084408</v>
      </c>
      <c r="D22" s="3">
        <v>148382.3790669303</v>
      </c>
      <c r="E22" s="3">
        <v>137436.85206957589</v>
      </c>
      <c r="G22" s="12">
        <f t="shared" ref="G22:G28" si="10">C22/C$43</f>
        <v>6.1452400140061238E-2</v>
      </c>
      <c r="H22" s="12">
        <f t="shared" ref="H22:H28" si="11">D22/D$43</f>
        <v>6.8822536692152034E-2</v>
      </c>
      <c r="I22" s="12">
        <f t="shared" ref="I22:I28" si="12">E22/E$43</f>
        <v>7.2229007270656981E-2</v>
      </c>
      <c r="K22" s="3">
        <f t="shared" ref="K22:K28" si="13">C22-D22</f>
        <v>14282.469341510499</v>
      </c>
      <c r="L22" s="3">
        <f t="shared" ref="L22:L28" si="14">D22-E22</f>
        <v>10945.526997354405</v>
      </c>
    </row>
    <row r="23" spans="1:12" s="3" customFormat="1" x14ac:dyDescent="0.3">
      <c r="A23" s="6" t="s">
        <v>41</v>
      </c>
      <c r="B23" s="2" t="s">
        <v>42</v>
      </c>
      <c r="C23" s="3">
        <v>5.0692742694941701E-17</v>
      </c>
      <c r="D23" s="3">
        <v>15.99101699609394</v>
      </c>
      <c r="E23" s="3">
        <v>2353.0455305413552</v>
      </c>
      <c r="G23" s="12">
        <f t="shared" si="10"/>
        <v>1.915097661705425E-23</v>
      </c>
      <c r="H23" s="12">
        <f t="shared" si="11"/>
        <v>7.4169342807348061E-6</v>
      </c>
      <c r="I23" s="12">
        <f t="shared" si="12"/>
        <v>1.2366271503920871E-3</v>
      </c>
      <c r="K23" s="3">
        <f t="shared" si="13"/>
        <v>-15.99101699609394</v>
      </c>
      <c r="L23" s="3">
        <f t="shared" si="14"/>
        <v>-2337.0545135452612</v>
      </c>
    </row>
    <row r="24" spans="1:12" s="3" customFormat="1" x14ac:dyDescent="0.3">
      <c r="A24" s="6" t="s">
        <v>43</v>
      </c>
      <c r="B24" s="2" t="s">
        <v>44</v>
      </c>
      <c r="C24" s="3">
        <v>98221.285231189409</v>
      </c>
      <c r="D24" s="3">
        <v>64770.277082192893</v>
      </c>
      <c r="E24" s="3">
        <v>81270.901054855683</v>
      </c>
      <c r="G24" s="12">
        <f t="shared" si="10"/>
        <v>3.7106564702549034E-2</v>
      </c>
      <c r="H24" s="12">
        <f t="shared" si="11"/>
        <v>3.0041672057565381E-2</v>
      </c>
      <c r="I24" s="12">
        <f t="shared" si="12"/>
        <v>4.2711371912187962E-2</v>
      </c>
      <c r="K24" s="3">
        <f t="shared" si="13"/>
        <v>33451.008148996516</v>
      </c>
      <c r="L24" s="3">
        <f t="shared" si="14"/>
        <v>-16500.62397266279</v>
      </c>
    </row>
    <row r="25" spans="1:12" s="3" customFormat="1" x14ac:dyDescent="0.3">
      <c r="A25" s="6" t="s">
        <v>45</v>
      </c>
      <c r="B25" s="2" t="s">
        <v>46</v>
      </c>
      <c r="C25" s="3">
        <v>240596.22036306799</v>
      </c>
      <c r="D25" s="3">
        <v>230095.1961012409</v>
      </c>
      <c r="E25" s="3">
        <v>192789.28214516569</v>
      </c>
      <c r="G25" s="12">
        <f t="shared" si="10"/>
        <v>9.0893732423448337E-2</v>
      </c>
      <c r="H25" s="12">
        <f t="shared" si="11"/>
        <v>0.1067224772641137</v>
      </c>
      <c r="I25" s="12">
        <f t="shared" si="12"/>
        <v>0.10131910220643403</v>
      </c>
      <c r="K25" s="3">
        <f t="shared" si="13"/>
        <v>10501.024261827086</v>
      </c>
      <c r="L25" s="3">
        <f t="shared" si="14"/>
        <v>37305.913956075208</v>
      </c>
    </row>
    <row r="26" spans="1:12" s="3" customFormat="1" x14ac:dyDescent="0.3">
      <c r="A26" s="6" t="s">
        <v>47</v>
      </c>
      <c r="B26" s="2" t="s">
        <v>48</v>
      </c>
      <c r="C26" s="3">
        <v>4567.9868364683698</v>
      </c>
      <c r="D26" s="3">
        <v>2096.701536421182</v>
      </c>
      <c r="E26" s="3">
        <v>2432.7926030050039</v>
      </c>
      <c r="G26" s="12">
        <f t="shared" si="10"/>
        <v>1.7257186027329818E-3</v>
      </c>
      <c r="H26" s="12">
        <f t="shared" si="11"/>
        <v>9.7248958623145768E-4</v>
      </c>
      <c r="I26" s="12">
        <f t="shared" si="12"/>
        <v>1.2785376845032331E-3</v>
      </c>
      <c r="K26" s="3">
        <f t="shared" si="13"/>
        <v>2471.2853000471878</v>
      </c>
      <c r="L26" s="3">
        <f t="shared" si="14"/>
        <v>-336.09106658382188</v>
      </c>
    </row>
    <row r="27" spans="1:12" s="3" customFormat="1" x14ac:dyDescent="0.3">
      <c r="A27" s="6" t="s">
        <v>49</v>
      </c>
      <c r="B27" s="2" t="s">
        <v>50</v>
      </c>
      <c r="C27" s="3">
        <v>931906.11710371007</v>
      </c>
      <c r="D27" s="3">
        <v>598997.86328718264</v>
      </c>
      <c r="E27" s="3">
        <v>339022.23932891071</v>
      </c>
      <c r="G27" s="12">
        <f t="shared" si="10"/>
        <v>0.35206049839011372</v>
      </c>
      <c r="H27" s="12">
        <f t="shared" si="11"/>
        <v>0.27782646890981433</v>
      </c>
      <c r="I27" s="12">
        <f t="shared" si="12"/>
        <v>0.17817084297744179</v>
      </c>
      <c r="K27" s="3">
        <f t="shared" si="13"/>
        <v>332908.25381652743</v>
      </c>
      <c r="L27" s="3">
        <f t="shared" si="14"/>
        <v>259975.62395827193</v>
      </c>
    </row>
    <row r="28" spans="1:12" s="11" customFormat="1" x14ac:dyDescent="0.3">
      <c r="A28" s="4" t="s">
        <v>51</v>
      </c>
      <c r="B28" s="2" t="s">
        <v>52</v>
      </c>
      <c r="C28" s="11">
        <v>1437956.457942876</v>
      </c>
      <c r="D28" s="11">
        <v>1044358.408090964</v>
      </c>
      <c r="E28" s="11">
        <v>755305.1127320542</v>
      </c>
      <c r="G28" s="13">
        <f t="shared" si="10"/>
        <v>0.54323891425890503</v>
      </c>
      <c r="H28" s="13">
        <f t="shared" si="11"/>
        <v>0.48439306144415761</v>
      </c>
      <c r="I28" s="13">
        <f t="shared" si="12"/>
        <v>0.39694548920161604</v>
      </c>
      <c r="K28" s="11">
        <f t="shared" si="13"/>
        <v>393598.04985191207</v>
      </c>
      <c r="L28" s="11">
        <f t="shared" si="14"/>
        <v>289053.29535890976</v>
      </c>
    </row>
    <row r="29" spans="1:12" s="3" customFormat="1" x14ac:dyDescent="0.3">
      <c r="A29" s="4"/>
      <c r="B29" s="2"/>
    </row>
    <row r="30" spans="1:12" s="3" customFormat="1" x14ac:dyDescent="0.3">
      <c r="A30" s="6" t="s">
        <v>53</v>
      </c>
      <c r="B30" s="2" t="s">
        <v>54</v>
      </c>
      <c r="C30" s="3">
        <v>259155.30943111499</v>
      </c>
      <c r="D30" s="3">
        <v>365648.72933283472</v>
      </c>
      <c r="E30" s="3">
        <v>427117.67772108299</v>
      </c>
      <c r="G30" s="12">
        <f t="shared" ref="G30:G34" si="15">C30/C$43</f>
        <v>9.79050847764837E-2</v>
      </c>
      <c r="H30" s="12">
        <f t="shared" ref="H30:H34" si="16">D30/D$43</f>
        <v>0.16959475410214819</v>
      </c>
      <c r="I30" s="12">
        <f t="shared" ref="I30:I34" si="17">E30/E$43</f>
        <v>0.22446880429074884</v>
      </c>
      <c r="K30" s="3">
        <f t="shared" ref="K30:K34" si="18">C30-D30</f>
        <v>-106493.41990171972</v>
      </c>
      <c r="L30" s="3">
        <f t="shared" ref="L30:L34" si="19">D30-E30</f>
        <v>-61468.948388248275</v>
      </c>
    </row>
    <row r="31" spans="1:12" s="3" customFormat="1" x14ac:dyDescent="0.3">
      <c r="A31" s="6" t="s">
        <v>55</v>
      </c>
      <c r="B31" s="2" t="s">
        <v>56</v>
      </c>
      <c r="C31" s="3">
        <v>62717.187815823338</v>
      </c>
      <c r="D31" s="3">
        <v>39505.736120709858</v>
      </c>
      <c r="E31" s="3">
        <v>23690.00467017234</v>
      </c>
      <c r="G31" s="12">
        <f t="shared" si="15"/>
        <v>2.3693636080733937E-2</v>
      </c>
      <c r="H31" s="12">
        <f t="shared" si="16"/>
        <v>1.8323503038670332E-2</v>
      </c>
      <c r="I31" s="12">
        <f t="shared" si="17"/>
        <v>1.2450121592551811E-2</v>
      </c>
      <c r="K31" s="3">
        <f t="shared" si="18"/>
        <v>23211.451695113479</v>
      </c>
      <c r="L31" s="3">
        <f t="shared" si="19"/>
        <v>15815.731450537518</v>
      </c>
    </row>
    <row r="32" spans="1:12" s="3" customFormat="1" x14ac:dyDescent="0.3">
      <c r="A32" s="6" t="s">
        <v>57</v>
      </c>
      <c r="B32" s="2" t="s">
        <v>58</v>
      </c>
      <c r="C32" s="3">
        <v>4.6329881754574961E-17</v>
      </c>
      <c r="D32" s="3">
        <v>4.5223295171730042E-17</v>
      </c>
      <c r="E32" s="3">
        <v>4.4220488091988111E-17</v>
      </c>
      <c r="G32" s="12">
        <f t="shared" si="15"/>
        <v>1.7502751577126394E-23</v>
      </c>
      <c r="H32" s="12">
        <f t="shared" si="16"/>
        <v>2.0975414404782674E-23</v>
      </c>
      <c r="I32" s="12">
        <f t="shared" si="17"/>
        <v>2.3239778180391397E-23</v>
      </c>
      <c r="K32" s="3">
        <f t="shared" si="18"/>
        <v>1.1065865828449192E-18</v>
      </c>
      <c r="L32" s="3">
        <f t="shared" si="19"/>
        <v>1.0028070797419309E-18</v>
      </c>
    </row>
    <row r="33" spans="1:12" s="3" customFormat="1" x14ac:dyDescent="0.3">
      <c r="A33" s="6" t="s">
        <v>59</v>
      </c>
      <c r="B33" s="2" t="s">
        <v>60</v>
      </c>
      <c r="C33" s="3">
        <v>250930.23525065789</v>
      </c>
      <c r="D33" s="3">
        <v>205126.61926472661</v>
      </c>
      <c r="E33" s="3">
        <v>274306.45283511799</v>
      </c>
      <c r="G33" s="12">
        <f t="shared" si="15"/>
        <v>9.4797772073926201E-2</v>
      </c>
      <c r="H33" s="12">
        <f t="shared" si="16"/>
        <v>9.514158196989074E-2</v>
      </c>
      <c r="I33" s="12">
        <f t="shared" si="17"/>
        <v>0.14415989945830401</v>
      </c>
      <c r="K33" s="3">
        <f t="shared" si="18"/>
        <v>45803.615985931276</v>
      </c>
      <c r="L33" s="3">
        <f t="shared" si="19"/>
        <v>-69179.833570391376</v>
      </c>
    </row>
    <row r="34" spans="1:12" s="11" customFormat="1" x14ac:dyDescent="0.3">
      <c r="A34" s="4" t="s">
        <v>61</v>
      </c>
      <c r="B34" s="2" t="s">
        <v>62</v>
      </c>
      <c r="C34" s="11">
        <v>572802.7324975963</v>
      </c>
      <c r="D34" s="11">
        <v>610281.08471827104</v>
      </c>
      <c r="E34" s="11">
        <v>725114.13522637333</v>
      </c>
      <c r="G34" s="13">
        <f t="shared" si="15"/>
        <v>0.21639649293114388</v>
      </c>
      <c r="H34" s="13">
        <f t="shared" si="16"/>
        <v>0.2830598391107092</v>
      </c>
      <c r="I34" s="13">
        <f t="shared" si="17"/>
        <v>0.3810788253416047</v>
      </c>
      <c r="K34" s="11">
        <f t="shared" si="18"/>
        <v>-37478.352220674744</v>
      </c>
      <c r="L34" s="11">
        <f t="shared" si="19"/>
        <v>-114833.05050810229</v>
      </c>
    </row>
    <row r="35" spans="1:12" s="3" customFormat="1" x14ac:dyDescent="0.3">
      <c r="A35" s="4"/>
      <c r="B35" s="2"/>
    </row>
    <row r="36" spans="1:12" s="3" customFormat="1" x14ac:dyDescent="0.3">
      <c r="A36" s="6" t="s">
        <v>53</v>
      </c>
      <c r="B36" s="2" t="s">
        <v>63</v>
      </c>
      <c r="C36" s="3">
        <v>179005.69969558989</v>
      </c>
      <c r="D36" s="3">
        <v>83796.673787965396</v>
      </c>
      <c r="E36" s="3">
        <v>123076.3063394818</v>
      </c>
      <c r="G36" s="12">
        <f t="shared" ref="G36:G41" si="20">C36/C$43</f>
        <v>6.7625734709590851E-2</v>
      </c>
      <c r="H36" s="12">
        <f t="shared" ref="H36:H41" si="21">D36/D$43</f>
        <v>3.8866472506490807E-2</v>
      </c>
      <c r="I36" s="12">
        <f t="shared" ref="I36:I41" si="22">E36/E$43</f>
        <v>6.4681919671295551E-2</v>
      </c>
      <c r="K36" s="3">
        <f t="shared" ref="K36:K41" si="23">C36-D36</f>
        <v>95209.025907624498</v>
      </c>
      <c r="L36" s="3">
        <f t="shared" ref="L36:L41" si="24">D36-E36</f>
        <v>-39279.632551516406</v>
      </c>
    </row>
    <row r="37" spans="1:12" s="3" customFormat="1" x14ac:dyDescent="0.3">
      <c r="A37" s="6" t="s">
        <v>64</v>
      </c>
      <c r="B37" s="2" t="s">
        <v>65</v>
      </c>
      <c r="C37" s="3">
        <v>427293.55712437048</v>
      </c>
      <c r="D37" s="3">
        <v>383446.77985137887</v>
      </c>
      <c r="E37" s="3">
        <v>270458.79374007031</v>
      </c>
      <c r="G37" s="12">
        <f t="shared" si="20"/>
        <v>0.16142525509718159</v>
      </c>
      <c r="H37" s="12">
        <f t="shared" si="21"/>
        <v>0.17784982449907696</v>
      </c>
      <c r="I37" s="12">
        <f t="shared" si="22"/>
        <v>0.14213778826639081</v>
      </c>
      <c r="K37" s="3">
        <f t="shared" si="23"/>
        <v>43846.777272991603</v>
      </c>
      <c r="L37" s="3">
        <f t="shared" si="24"/>
        <v>112987.98611130856</v>
      </c>
    </row>
    <row r="38" spans="1:12" s="3" customFormat="1" x14ac:dyDescent="0.3">
      <c r="A38" s="6" t="s">
        <v>66</v>
      </c>
      <c r="B38" s="2" t="s">
        <v>67</v>
      </c>
      <c r="C38" s="3">
        <v>5228.060938309859</v>
      </c>
      <c r="D38" s="3">
        <v>4587.0549312701078</v>
      </c>
      <c r="E38" s="3">
        <v>5073.9999408785407</v>
      </c>
      <c r="G38" s="12">
        <f t="shared" si="20"/>
        <v>1.9750849423283891E-3</v>
      </c>
      <c r="H38" s="12">
        <f t="shared" si="21"/>
        <v>2.1275623042400172E-3</v>
      </c>
      <c r="I38" s="12">
        <f t="shared" si="22"/>
        <v>2.6666063221201962E-3</v>
      </c>
      <c r="K38" s="3">
        <f t="shared" si="23"/>
        <v>641.00600703975124</v>
      </c>
      <c r="L38" s="3">
        <f t="shared" si="24"/>
        <v>-486.94500960843288</v>
      </c>
    </row>
    <row r="39" spans="1:12" s="3" customFormat="1" x14ac:dyDescent="0.3">
      <c r="A39" s="6" t="s">
        <v>57</v>
      </c>
      <c r="B39" s="2" t="s">
        <v>68</v>
      </c>
      <c r="C39" s="3">
        <v>20037.129474362231</v>
      </c>
      <c r="D39" s="3">
        <v>12295.514080268071</v>
      </c>
      <c r="E39" s="3">
        <v>12321.67255506069</v>
      </c>
      <c r="G39" s="12">
        <f t="shared" si="20"/>
        <v>7.5697343966099817E-3</v>
      </c>
      <c r="H39" s="12">
        <f t="shared" si="21"/>
        <v>5.7028905605862072E-3</v>
      </c>
      <c r="I39" s="12">
        <f t="shared" si="22"/>
        <v>6.4755716037179717E-3</v>
      </c>
      <c r="K39" s="3">
        <f t="shared" si="23"/>
        <v>7741.6153940941604</v>
      </c>
      <c r="L39" s="3">
        <f t="shared" si="24"/>
        <v>-26.158474792619018</v>
      </c>
    </row>
    <row r="40" spans="1:12" s="3" customFormat="1" x14ac:dyDescent="0.3">
      <c r="A40" s="6" t="s">
        <v>59</v>
      </c>
      <c r="B40" s="2" t="s">
        <v>69</v>
      </c>
      <c r="C40" s="3">
        <v>4681.98029621564</v>
      </c>
      <c r="D40" s="3">
        <v>17248.868761942838</v>
      </c>
      <c r="E40" s="3">
        <v>11443.015989090371</v>
      </c>
      <c r="G40" s="12">
        <f t="shared" si="20"/>
        <v>1.7687836642399995E-3</v>
      </c>
      <c r="H40" s="12">
        <f t="shared" si="21"/>
        <v>8.0003495747393311E-3</v>
      </c>
      <c r="I40" s="12">
        <f t="shared" si="22"/>
        <v>6.0137995932549228E-3</v>
      </c>
      <c r="K40" s="3">
        <f t="shared" si="23"/>
        <v>-12566.888465727199</v>
      </c>
      <c r="L40" s="3">
        <f t="shared" si="24"/>
        <v>5805.8527728524678</v>
      </c>
    </row>
    <row r="41" spans="1:12" s="11" customFormat="1" x14ac:dyDescent="0.3">
      <c r="A41" s="4" t="s">
        <v>70</v>
      </c>
      <c r="B41" s="2" t="s">
        <v>71</v>
      </c>
      <c r="C41" s="11">
        <v>636246.42752884829</v>
      </c>
      <c r="D41" s="11">
        <v>501374.89141282532</v>
      </c>
      <c r="E41" s="11">
        <v>422373.7885645816</v>
      </c>
      <c r="G41" s="13">
        <f t="shared" si="20"/>
        <v>0.2403645928099509</v>
      </c>
      <c r="H41" s="13">
        <f t="shared" si="21"/>
        <v>0.23254709944513335</v>
      </c>
      <c r="I41" s="13">
        <f t="shared" si="22"/>
        <v>0.2219756854567794</v>
      </c>
      <c r="K41" s="11">
        <f t="shared" si="23"/>
        <v>134871.53611602297</v>
      </c>
      <c r="L41" s="11">
        <f t="shared" si="24"/>
        <v>79001.102848243725</v>
      </c>
    </row>
    <row r="42" spans="1:12" s="3" customFormat="1" x14ac:dyDescent="0.3">
      <c r="A42" s="4"/>
      <c r="B42" s="2"/>
    </row>
    <row r="43" spans="1:12" s="11" customFormat="1" x14ac:dyDescent="0.3">
      <c r="A43" s="4" t="s">
        <v>72</v>
      </c>
      <c r="B43" s="2" t="s">
        <v>73</v>
      </c>
      <c r="C43" s="11">
        <v>2647005.6179693211</v>
      </c>
      <c r="D43" s="11">
        <v>2156014.38422206</v>
      </c>
      <c r="E43" s="11">
        <v>1902793.036523009</v>
      </c>
      <c r="K43" s="11">
        <f t="shared" ref="K43:K63" si="25">C43-D43</f>
        <v>490991.23374726111</v>
      </c>
      <c r="L43" s="11">
        <f t="shared" ref="L43:L44" si="26">D43-E43</f>
        <v>253221.34769905102</v>
      </c>
    </row>
    <row r="44" spans="1:12" s="11" customFormat="1" x14ac:dyDescent="0.3">
      <c r="A44" s="4" t="s">
        <v>74</v>
      </c>
      <c r="B44" s="2" t="s">
        <v>75</v>
      </c>
      <c r="C44" s="11">
        <v>2647005.6179693211</v>
      </c>
      <c r="D44" s="11">
        <v>2156014.38422206</v>
      </c>
      <c r="E44" s="11">
        <v>1902793.036523009</v>
      </c>
      <c r="K44" s="11">
        <f t="shared" si="25"/>
        <v>490991.23374726111</v>
      </c>
      <c r="L44" s="11">
        <f t="shared" si="26"/>
        <v>253221.34769905102</v>
      </c>
    </row>
    <row r="45" spans="1:12" s="3" customFormat="1" x14ac:dyDescent="0.3">
      <c r="A45" s="4"/>
      <c r="B45" s="2"/>
    </row>
    <row r="46" spans="1:12" s="3" customFormat="1" x14ac:dyDescent="0.3">
      <c r="A46" s="6" t="s">
        <v>76</v>
      </c>
      <c r="B46" s="2" t="s">
        <v>77</v>
      </c>
      <c r="C46" s="3">
        <v>1871270.378378382</v>
      </c>
      <c r="D46" s="3">
        <v>1613184.743243241</v>
      </c>
      <c r="G46" s="12">
        <f>C$63/C46</f>
        <v>0.1758124383891593</v>
      </c>
      <c r="H46" s="12">
        <f t="shared" ref="H46:H48" si="27">D$63/D46</f>
        <v>0.12067157302093839</v>
      </c>
      <c r="K46" s="3">
        <f t="shared" si="25"/>
        <v>258085.63513514097</v>
      </c>
    </row>
    <row r="47" spans="1:12" s="3" customFormat="1" x14ac:dyDescent="0.3">
      <c r="A47" s="6" t="s">
        <v>78</v>
      </c>
      <c r="B47" s="2" t="s">
        <v>79</v>
      </c>
      <c r="C47" s="3">
        <v>1346350.5135135171</v>
      </c>
      <c r="D47" s="3">
        <v>1232433.4594594571</v>
      </c>
      <c r="G47" s="12">
        <f t="shared" ref="G47:G48" si="28">C$63/C47</f>
        <v>0.24435880909611662</v>
      </c>
      <c r="H47" s="12">
        <f t="shared" si="27"/>
        <v>0.15795217100477005</v>
      </c>
      <c r="K47" s="3">
        <f t="shared" si="25"/>
        <v>113917.05405406002</v>
      </c>
    </row>
    <row r="48" spans="1:12" s="11" customFormat="1" x14ac:dyDescent="0.3">
      <c r="A48" s="4" t="s">
        <v>80</v>
      </c>
      <c r="B48" s="2" t="s">
        <v>81</v>
      </c>
      <c r="C48" s="11">
        <v>524919.86486486509</v>
      </c>
      <c r="D48" s="11">
        <v>380751.28378378373</v>
      </c>
      <c r="G48" s="14">
        <f t="shared" si="28"/>
        <v>0.62674825269339673</v>
      </c>
      <c r="H48" s="14">
        <f t="shared" si="27"/>
        <v>0.511266931541286</v>
      </c>
      <c r="K48" s="11">
        <f t="shared" si="25"/>
        <v>144168.58108108136</v>
      </c>
    </row>
    <row r="49" spans="1:11" s="3" customFormat="1" x14ac:dyDescent="0.3">
      <c r="A49" s="4"/>
      <c r="B49" s="2"/>
    </row>
    <row r="50" spans="1:11" s="3" customFormat="1" x14ac:dyDescent="0.3">
      <c r="A50" s="6" t="s">
        <v>82</v>
      </c>
      <c r="B50" s="2" t="s">
        <v>83</v>
      </c>
      <c r="C50" s="3">
        <v>59364.878378378387</v>
      </c>
      <c r="D50" s="3">
        <v>61269.135135135119</v>
      </c>
      <c r="G50" s="12">
        <f t="shared" ref="G50:G52" si="29">C$63/C50</f>
        <v>5.5418728563913362</v>
      </c>
      <c r="H50" s="12">
        <f t="shared" ref="H50:H52" si="30">D$63/D50</f>
        <v>3.1772203102130701</v>
      </c>
      <c r="K50" s="3">
        <f t="shared" si="25"/>
        <v>-1904.2567567567312</v>
      </c>
    </row>
    <row r="51" spans="1:11" s="3" customFormat="1" x14ac:dyDescent="0.3">
      <c r="A51" s="10" t="s">
        <v>84</v>
      </c>
      <c r="B51" s="2" t="s">
        <v>85</v>
      </c>
      <c r="C51" s="3">
        <v>110287.08108108109</v>
      </c>
      <c r="D51" s="3">
        <v>93097.675675675666</v>
      </c>
      <c r="G51" s="12">
        <f t="shared" si="29"/>
        <v>2.9830566271514485</v>
      </c>
      <c r="H51" s="12">
        <f t="shared" si="30"/>
        <v>2.0909817471565755</v>
      </c>
      <c r="K51" s="3">
        <f t="shared" si="25"/>
        <v>17189.405405405429</v>
      </c>
    </row>
    <row r="52" spans="1:11" s="11" customFormat="1" x14ac:dyDescent="0.3">
      <c r="A52" s="9" t="s">
        <v>105</v>
      </c>
      <c r="B52" s="2" t="s">
        <v>86</v>
      </c>
      <c r="C52" s="11">
        <v>355267.90540540538</v>
      </c>
      <c r="D52" s="11">
        <v>226384.4729729729</v>
      </c>
      <c r="G52" s="14">
        <f t="shared" si="29"/>
        <v>0.9260408922463349</v>
      </c>
      <c r="H52" s="14">
        <f t="shared" si="30"/>
        <v>0.85988909921300483</v>
      </c>
      <c r="K52" s="11">
        <f t="shared" si="25"/>
        <v>128883.43243243248</v>
      </c>
    </row>
    <row r="53" spans="1:11" s="3" customFormat="1" x14ac:dyDescent="0.3">
      <c r="A53" s="5"/>
      <c r="B53" s="2"/>
    </row>
    <row r="54" spans="1:11" s="3" customFormat="1" x14ac:dyDescent="0.3">
      <c r="A54" s="6" t="s">
        <v>87</v>
      </c>
      <c r="B54" s="2" t="s">
        <v>88</v>
      </c>
      <c r="C54" s="3">
        <v>8442.7162162162185</v>
      </c>
      <c r="D54" s="3">
        <v>2763.945945945944</v>
      </c>
      <c r="G54" s="12">
        <f t="shared" ref="G54:G59" si="31">C$63/C54</f>
        <v>38.96762602019011</v>
      </c>
      <c r="H54" s="12">
        <f t="shared" ref="H54:H59" si="32">D$63/D54</f>
        <v>70.43029941525046</v>
      </c>
      <c r="K54" s="3">
        <f t="shared" si="25"/>
        <v>5678.7702702702745</v>
      </c>
    </row>
    <row r="55" spans="1:11" s="3" customFormat="1" x14ac:dyDescent="0.3">
      <c r="A55" s="6" t="s">
        <v>89</v>
      </c>
      <c r="B55" s="2" t="s">
        <v>90</v>
      </c>
      <c r="C55" s="3">
        <v>37144.797297297308</v>
      </c>
      <c r="D55" s="3">
        <v>8936.2837837837797</v>
      </c>
      <c r="G55" s="12">
        <f t="shared" si="31"/>
        <v>8.8570306488668322</v>
      </c>
      <c r="H55" s="12">
        <f t="shared" si="32"/>
        <v>21.783724112901403</v>
      </c>
      <c r="K55" s="3">
        <f t="shared" si="25"/>
        <v>28208.513513513528</v>
      </c>
    </row>
    <row r="56" spans="1:11" s="3" customFormat="1" x14ac:dyDescent="0.3">
      <c r="A56" s="6" t="s">
        <v>91</v>
      </c>
      <c r="B56" s="2" t="s">
        <v>92</v>
      </c>
      <c r="C56" s="3">
        <v>31896.02702702703</v>
      </c>
      <c r="D56" s="3">
        <v>36692.108108108092</v>
      </c>
      <c r="G56" s="12">
        <f t="shared" si="31"/>
        <v>10.314532522478016</v>
      </c>
      <c r="H56" s="12">
        <f t="shared" si="32"/>
        <v>5.305379019569715</v>
      </c>
      <c r="K56" s="3">
        <f t="shared" si="25"/>
        <v>-4796.0810810810617</v>
      </c>
    </row>
    <row r="57" spans="1:11" s="3" customFormat="1" x14ac:dyDescent="0.3">
      <c r="A57" s="6" t="s">
        <v>93</v>
      </c>
      <c r="B57" s="2" t="s">
        <v>94</v>
      </c>
      <c r="C57" s="3">
        <v>431526.17567567568</v>
      </c>
      <c r="D57" s="3">
        <v>668414.10810810793</v>
      </c>
      <c r="G57" s="12">
        <f t="shared" si="31"/>
        <v>0.7623931679068543</v>
      </c>
      <c r="H57" s="12">
        <f t="shared" si="32"/>
        <v>0.29123493681413393</v>
      </c>
      <c r="K57" s="3">
        <f t="shared" si="25"/>
        <v>-236887.93243243225</v>
      </c>
    </row>
    <row r="58" spans="1:11" s="3" customFormat="1" x14ac:dyDescent="0.3">
      <c r="A58" s="6" t="s">
        <v>95</v>
      </c>
      <c r="B58" s="2" t="s">
        <v>96</v>
      </c>
      <c r="C58" s="3">
        <v>408604.35135135148</v>
      </c>
      <c r="D58" s="3">
        <v>653363.8918918916</v>
      </c>
      <c r="G58" s="12">
        <f t="shared" si="31"/>
        <v>0.80516178307952802</v>
      </c>
      <c r="H58" s="12">
        <f t="shared" si="32"/>
        <v>0.29794352420802389</v>
      </c>
      <c r="K58" s="3">
        <f t="shared" si="25"/>
        <v>-244759.54054054013</v>
      </c>
    </row>
    <row r="59" spans="1:11" s="11" customFormat="1" x14ac:dyDescent="0.3">
      <c r="A59" s="4" t="s">
        <v>97</v>
      </c>
      <c r="B59" s="2" t="s">
        <v>98</v>
      </c>
      <c r="C59" s="11">
        <v>391881.21621621621</v>
      </c>
      <c r="D59" s="11">
        <v>216442.8108108108</v>
      </c>
      <c r="G59" s="14">
        <f t="shared" si="31"/>
        <v>0.83952124902712866</v>
      </c>
      <c r="H59" s="14">
        <f t="shared" si="32"/>
        <v>0.89938556892376775</v>
      </c>
      <c r="K59" s="11">
        <f t="shared" si="25"/>
        <v>175438.40540540541</v>
      </c>
    </row>
    <row r="60" spans="1:11" s="3" customFormat="1" x14ac:dyDescent="0.3">
      <c r="A60" s="4"/>
      <c r="B60" s="2"/>
    </row>
    <row r="61" spans="1:11" s="3" customFormat="1" x14ac:dyDescent="0.3">
      <c r="A61" s="6" t="s">
        <v>99</v>
      </c>
      <c r="B61" s="2" t="s">
        <v>100</v>
      </c>
      <c r="C61" s="3">
        <v>-62157.04054054054</v>
      </c>
      <c r="D61" s="3">
        <v>-21958.2027027027</v>
      </c>
      <c r="G61" s="12">
        <f t="shared" ref="G61:G63" si="33">C$63/C61</f>
        <v>-5.2929258736752445</v>
      </c>
      <c r="H61" s="12">
        <f t="shared" ref="H61:H63" si="34">D$63/D61</f>
        <v>-8.8652765973683412</v>
      </c>
      <c r="K61" s="3">
        <f t="shared" si="25"/>
        <v>-40198.83783783784</v>
      </c>
    </row>
    <row r="62" spans="1:11" s="3" customFormat="1" x14ac:dyDescent="0.3">
      <c r="A62" s="6" t="s">
        <v>101</v>
      </c>
      <c r="B62" s="2" t="s">
        <v>102</v>
      </c>
      <c r="C62" s="3">
        <v>-731.56756756756761</v>
      </c>
      <c r="D62" s="3">
        <v>180.93243243243239</v>
      </c>
      <c r="G62" s="12">
        <f t="shared" si="33"/>
        <v>-449.70912147184868</v>
      </c>
      <c r="H62" s="12">
        <f t="shared" si="34"/>
        <v>1075.9018597356039</v>
      </c>
      <c r="K62" s="3">
        <f t="shared" si="25"/>
        <v>-912.5</v>
      </c>
    </row>
    <row r="63" spans="1:11" s="11" customFormat="1" x14ac:dyDescent="0.3">
      <c r="A63" s="4" t="s">
        <v>103</v>
      </c>
      <c r="B63" s="2" t="s">
        <v>104</v>
      </c>
      <c r="C63" s="11">
        <v>328992.60810810811</v>
      </c>
      <c r="D63" s="11">
        <v>194665.5405405405</v>
      </c>
      <c r="G63" s="14">
        <f t="shared" si="33"/>
        <v>1</v>
      </c>
      <c r="H63" s="14">
        <f t="shared" si="34"/>
        <v>1</v>
      </c>
      <c r="K63" s="11">
        <f t="shared" si="25"/>
        <v>134327.0675675676</v>
      </c>
    </row>
    <row r="66" spans="3:5" x14ac:dyDescent="0.3">
      <c r="C66" s="15">
        <f>SUM(C3:C11)-C12</f>
        <v>0</v>
      </c>
      <c r="D66" s="15">
        <f t="shared" ref="D66:E66" si="35">SUM(D3:D11)-D12</f>
        <v>0</v>
      </c>
      <c r="E66" s="15">
        <f t="shared" si="35"/>
        <v>0</v>
      </c>
    </row>
    <row r="67" spans="3:5" x14ac:dyDescent="0.3">
      <c r="C67" s="15">
        <f>SUM(C14:C19)-C20</f>
        <v>0</v>
      </c>
      <c r="D67" s="15">
        <f t="shared" ref="D67:E67" si="36">SUM(D14:D19)-D20</f>
        <v>0</v>
      </c>
      <c r="E67" s="15">
        <f t="shared" si="36"/>
        <v>0</v>
      </c>
    </row>
    <row r="68" spans="3:5" x14ac:dyDescent="0.3">
      <c r="C68" s="15">
        <f>SUM(C22:C27)-C28</f>
        <v>0</v>
      </c>
      <c r="D68" s="15">
        <f t="shared" ref="D68:E68" si="37">SUM(D22:D27)-D28</f>
        <v>0</v>
      </c>
      <c r="E68" s="15">
        <f t="shared" si="37"/>
        <v>0</v>
      </c>
    </row>
    <row r="69" spans="3:5" x14ac:dyDescent="0.3">
      <c r="C69" s="15">
        <f>SUM(C30:C33)-C34</f>
        <v>0</v>
      </c>
      <c r="D69" s="15">
        <f t="shared" ref="D69:E69" si="38">SUM(D30:D33)-D34</f>
        <v>0</v>
      </c>
      <c r="E69" s="15">
        <f t="shared" si="38"/>
        <v>0</v>
      </c>
    </row>
    <row r="70" spans="3:5" x14ac:dyDescent="0.3">
      <c r="C70" s="15">
        <f>SUM(C36:C40)-C41</f>
        <v>0</v>
      </c>
      <c r="D70" s="15">
        <f t="shared" ref="D70:E70" si="39">SUM(D36:D40)-D41</f>
        <v>0</v>
      </c>
      <c r="E70" s="15">
        <f t="shared" si="39"/>
        <v>0</v>
      </c>
    </row>
    <row r="71" spans="3:5" x14ac:dyDescent="0.3">
      <c r="C71" s="15">
        <f>SUM(C12,C20)-C43</f>
        <v>0</v>
      </c>
      <c r="D71" s="15">
        <f t="shared" ref="D71:E71" si="40">SUM(D12,D20)-D43</f>
        <v>0</v>
      </c>
      <c r="E71" s="15">
        <f t="shared" si="40"/>
        <v>0</v>
      </c>
    </row>
    <row r="72" spans="3:5" x14ac:dyDescent="0.3">
      <c r="C72" s="15">
        <f>SUM(C28,C34,C41)-C44</f>
        <v>0</v>
      </c>
      <c r="D72" s="15">
        <f t="shared" ref="D72:E72" si="41">SUM(D28,D34,D41)-D44</f>
        <v>0</v>
      </c>
      <c r="E72" s="15">
        <f t="shared" si="41"/>
        <v>0</v>
      </c>
    </row>
    <row r="73" spans="3:5" x14ac:dyDescent="0.3">
      <c r="C73" s="15">
        <f>C46-C47-C48</f>
        <v>0</v>
      </c>
      <c r="D73" s="15">
        <f t="shared" ref="D73:E73" si="42">D46-D47-D48</f>
        <v>0</v>
      </c>
      <c r="E73" s="15">
        <f t="shared" si="42"/>
        <v>0</v>
      </c>
    </row>
    <row r="74" spans="3:5" x14ac:dyDescent="0.3">
      <c r="C74" s="15">
        <f>C48-C50-C51-C52</f>
        <v>0</v>
      </c>
      <c r="D74" s="15">
        <f t="shared" ref="D74:E74" si="43">D48-D50-D51-D52</f>
        <v>0</v>
      </c>
      <c r="E74" s="15">
        <f t="shared" si="43"/>
        <v>0</v>
      </c>
    </row>
    <row r="75" spans="3:5" x14ac:dyDescent="0.3">
      <c r="C75" s="15">
        <f>C52+C54+C55-C56+C57-C58-C59</f>
        <v>0</v>
      </c>
      <c r="D75" s="15">
        <f t="shared" ref="D75:E75" si="44">D52+D54+D55-D56+D57-D58-D59</f>
        <v>0</v>
      </c>
      <c r="E75" s="15">
        <f t="shared" si="44"/>
        <v>0</v>
      </c>
    </row>
    <row r="76" spans="3:5" x14ac:dyDescent="0.3">
      <c r="C76" s="15">
        <f>C59+C61+C62-C63</f>
        <v>0</v>
      </c>
      <c r="D76" s="15">
        <f t="shared" ref="D76:E76" si="45">D59+D61+D62-D63</f>
        <v>0</v>
      </c>
      <c r="E76" s="15">
        <f t="shared" si="4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49.1</vt:lpstr>
      <vt:lpstr>49.2</vt:lpstr>
      <vt:lpstr>49.3</vt:lpstr>
      <vt:lpstr>49.4</vt:lpstr>
      <vt:lpstr>49.5</vt:lpstr>
      <vt:lpstr>50.10</vt:lpstr>
      <vt:lpstr>50.2</vt:lpstr>
      <vt:lpstr>50.3</vt:lpstr>
      <vt:lpstr>50.4</vt:lpstr>
      <vt:lpstr>51.10</vt:lpstr>
      <vt:lpstr>51.2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Oleg Antipov</cp:lastModifiedBy>
  <dcterms:created xsi:type="dcterms:W3CDTF">2015-06-05T18:17:20Z</dcterms:created>
  <dcterms:modified xsi:type="dcterms:W3CDTF">2024-05-20T20:15:12Z</dcterms:modified>
</cp:coreProperties>
</file>