
<file path=[Content_Types].xml><?xml version="1.0" encoding="utf-8"?>
<Types xmlns="http://schemas.openxmlformats.org/package/2006/content-types">
  <Default Extension="png" ContentType="image/pn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sheets>
    <sheet name="chat" sheetId="4" state="visible" r:id="rId1"/>
    <sheet name="castor" sheetId="5" state="visible" r:id="rId2"/>
    <sheet name="pmc" sheetId="6" state="visible" r:id="rId3"/>
    <sheet name="loup" sheetId="7" state="visible" r:id="rId4"/>
    <sheet name="becasse" sheetId="8" state="visible" r:id="rId5"/>
    <sheet name="onde" sheetId="9" state="visible" r:id="rId6"/>
    <sheet name="roe" sheetId="10" state="visible" r:id="rId7"/>
    <sheet name="bocage" sheetId="11" state="visible" r:id="rId8"/>
  </sheets>
</workbook>
</file>

<file path=xl/sharedStrings.xml><?xml version="1.0" encoding="utf-8"?>
<sst xmlns="http://schemas.openxmlformats.org/spreadsheetml/2006/main" count="325" uniqueCount="325">
  <si>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</si>
  <si>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</si>
  <si>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</si>
  <si>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</si>
  <si>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</si>
  <si>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</si>
  <si>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</si>
  <si>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</si>
  <si>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</si>
  <si>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</si>
  <si>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</si>
  <si>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</si>
  <si>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</si>
  <si>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</si>
  <si>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</si>
  <si>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</si>
  <si>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</si>
  <si>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</si>
  <si>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oui</t>
  </si>
  <si>
    <t>castor</t>
  </si>
  <si>
    <t>pmc</t>
  </si>
  <si>
    <t>ongules</t>
  </si>
  <si>
    <t>non</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</si>
  <si>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</si>
  <si>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</si>
  <si>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</si>
  <si>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</si>
  <si>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</si>
  <si>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</si>
  <si>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</si>
  <si>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</si>
  <si>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</si>
  <si>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</si>
  <si>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</si>
  <si>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</si>
  <si>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</si>
  <si>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</si>
  <si>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</si>
  <si>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</si>
  <si>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</si>
  <si>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</si>
  <si>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</si>
  <si>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</si>
  <si>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</si>
  <si>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</si>
  <si>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</si>
  <si>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</si>
  <si>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</si>
  <si>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</si>
  <si>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</si>
  <si>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</si>
  <si>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estimation durée</t>
  </si>
  <si>
    <t>nombre agents</t>
  </si>
  <si>
    <t>novice</t>
  </si>
  <si>
    <t>initié</t>
  </si>
  <si>
    <t>formé</t>
  </si>
  <si>
    <t>maitrise</t>
  </si>
  <si>
    <t>expert</t>
  </si>
  <si>
    <t>Description</t>
  </si>
  <si>
    <t>Rôles</t>
  </si>
  <si>
    <t xml:space="preserve">Formations </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</si>
  <si>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</si>
  <si>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</si>
  <si>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</si>
  <si>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</si>
  <si>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</si>
  <si>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</si>
  <si>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</si>
  <si>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</si>
  <si>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</si>
  <si>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</si>
  <si>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</si>
  <si>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</si>
  <si>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</si>
  <si>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</si>
  <si>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</si>
  <si>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</si>
  <si>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</si>
  <si>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</si>
  <si>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</si>
  <si>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</si>
  <si>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</si>
  <si>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</si>
  <si>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</si>
  <si>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</si>
  <si>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</si>
  <si>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</si>
  <si>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</si>
  <si>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</si>
  <si>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</si>
  <si>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</si>
  <si>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</si>
  <si>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</si>
  <si>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</si>
  <si>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</si>
  <si>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</si>
  <si>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</si>
  <si>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</si>
  <si>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</si>
  <si>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</si>
  <si>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</si>
  <si>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</si>
  <si>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</si>
  <si>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</si>
  <si>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</si>
  <si>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</si>
  <si>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</si>
  <si>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</si>
  <si>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</si>
  <si>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</si>
  <si>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</si>
  <si>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</si>
  <si>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</si>
  <si>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</si>
  <si>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</si>
  <si>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</si>
  <si>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</si>
  <si>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Observations opportunistes</t>
  </si>
  <si>
    <t>Fiche espèce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</si>
  <si>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</si>
  <si>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</si>
  <si>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</si>
  <si>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</si>
  <si>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</si>
  <si>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</si>
  <si>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</si>
  <si>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</si>
  <si>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Serveur DR</t>
  </si>
  <si>
    <t xml:space="preserve">\\SVFCVIN1\DRIDF\05_CONNAISSANCE\PMC\Chat_Forestier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</si>
  <si>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</si>
  <si>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</si>
  <si>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</si>
  <si>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Animation
Base de données
Formation</t>
  </si>
  <si>
    <t>Coordination
Remontée des données au national</t>
  </si>
  <si>
    <t>Prospections
(Constats de dommage)</t>
  </si>
  <si>
    <t xml:space="preserve">Suivre l’évolution spatio-temporelle du Castor européen
Étudier la structure génétique de la population de Castor européen
Former des agents constatant les dégâts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</si>
  <si>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</si>
  <si>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Rapportage de la Directive européenne Habitat Faune Flore
Régulation du piégeage près des cours d'eau colonisés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</si>
  <si>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</si>
  <si>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embarquation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</si>
  <si>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</si>
  <si>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</si>
  <si>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</si>
  <si>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</si>
  <si>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</si>
  <si>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</si>
  <si>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</si>
  <si>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</si>
  <si>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</si>
  <si>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</si>
  <si>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</si>
  <si>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</si>
  <si>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</si>
  <si>
    <t>Rezo PMCC</t>
  </si>
  <si>
    <t>http://geo.ofb.fr/rezopmcc</t>
  </si>
  <si>
    <t>Réseau Petits et Méso-Carnivores</t>
  </si>
  <si>
    <t>variable</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</si>
  <si>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</si>
  <si>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</si>
  <si>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</si>
  <si>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</si>
  <si>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Suivre l’évolution de l’aire de répartitions des 14 espèces, la dynamique de certaines populations et améliorer les connaissances sur leur écologie.
Former et partager les connaissances sur l’écologie de ces espèces.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</si>
  <si>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Arnaud LOIZE
77: Anne-Gaëlle BLANC
78-95: Jennifer BONHOMME
91: Cyril KLEINPRINZ</t>
    </r>
  </si>
  <si>
    <t>Rapportages européens (DHFF, EEE)
Listes rouges de l’UICN
Classement ‘Espèces susceptibles d’occasionner des dégâts (ESOD)’</t>
  </si>
  <si>
    <t>En général:
- Accès à l’outil Rezo-PMCC (appli smartphone ou site internet)
Prélèvement tissu pour analyse génétique:
- kit de prélèvement PMCC (gants, tube Eppendorf, alcool, ciseaux)
- fiche adaptée</t>
  </si>
  <si>
    <t>Opportuniste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</si>
  <si>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</si>
  <si>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</si>
  <si>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</si>
  <si>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</si>
  <si>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</si>
  <si>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</si>
  <si>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</si>
  <si>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file://ad.intra/dfs/COMMUNS/REGIONS/IDF/DR/05_CONNAISSANCE/PMC</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</si>
  <si>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</si>
  <si>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</si>
  <si>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</si>
  <si>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</si>
  <si>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</si>
  <si>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</si>
  <si>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</si>
  <si>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 ; 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</si>
  <si>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</si>
  <si>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</si>
  <si>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</si>
  <si>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</si>
  <si>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</si>
  <si>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</si>
  <si>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</si>
  <si>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</si>
  <si>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</si>
  <si>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</si>
  <si>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</si>
  <si>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</si>
  <si>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</si>
  <si>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</si>
  <si>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</si>
  <si>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</si>
  <si>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</si>
  <si>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</si>
  <si>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</si>
  <si>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</si>
  <si>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</si>
  <si>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</si>
  <si>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</si>
  <si>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</si>
  <si>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</si>
  <si>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Correspondants départementaux:</t>
    </r>
    <r>
      <rPr>
        <rFont val="Calibri"/>
        <color theme="1"/>
        <sz val="11.0"/>
      </rPr>
      <t xml:space="preserve">
77: Julien CURE
78-95: Estelle DEBOST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</si>
  <si>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</si>
  <si>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</si>
  <si>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</si>
  <si>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</si>
  <si>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</si>
  <si>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</si>
  <si>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</si>
  <si>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</si>
  <si>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</si>
  <si>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</si>
  <si>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</si>
  <si>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</si>
  <si>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</si>
  <si>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</si>
  <si>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Croule: 1 soirée/maille entre le 15 mai et le 30 juin
Baguage: 3 soirées avant le 10 décembre / 4 soirées entre le 10 décembre et le 20 février / 2 soirées après le 20 février</t>
  </si>
  <si>
    <t>https://professionnels.ofb.fr/fr/reseau-becasse</t>
  </si>
  <si>
    <t>file://ad.intra/dfs/COMMUNS/REGIONS/IDF/DR/05_CONNAISSANCE/Bécasse/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</si>
  <si>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</si>
  <si>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</si>
  <si>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</si>
  <si>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</si>
  <si>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</si>
  <si>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</si>
  <si>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</si>
  <si>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</si>
  <si>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</si>
  <si>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</si>
  <si>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</si>
  <si>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</si>
  <si>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</si>
  <si>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</si>
  <si>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</si>
  <si>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</si>
  <si>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</si>
  <si>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</si>
  <si>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</si>
  <si>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</si>
  <si>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</si>
  <si>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</si>
  <si>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</si>
  <si>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</si>
  <si>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</si>
  <si>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</si>
  <si>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</si>
  <si>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</si>
  <si>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</si>
  <si>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</si>
  <si>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</si>
  <si>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ROE</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</si>
  <si>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</si>
  <si>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</si>
  <si>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</si>
  <si>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</si>
  <si>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</si>
  <si>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</si>
  <si>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</si>
  <si>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</si>
  <si>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</si>
  <si>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Dataviz nationale</t>
  </si>
  <si>
    <t>https://professionnels.ofb.fr/fr/doc-dataviz/dataviz-lassechement-estival-cours-deau-metropole-2012-2022</t>
  </si>
  <si>
    <t>Bulletin de suivi hydrologique d'Île-de-France</t>
  </si>
  <si>
    <t>https://www.drieat.ile-de-france.developpement-durable.gouv.fr/bulletin-de-suivi-hydrologique-d-ile-de-france-r4864.html</t>
  </si>
  <si>
    <t>Caractérisation des obstacles à l'écoulement</t>
  </si>
  <si>
    <t>Le ROE permet d’avoir une information spatialisée sur les obstacles à l’écoulement des cours d’eau d’origine humaine (caractéristiques, usages, gestion). Cette information peut être complétée dans la BDOE.</t>
  </si>
  <si>
    <t>Outil Géobs:
- Consultation: sur demande à l'assistance
- Saisie: information dispensée par les agents de la DR
- Validation: correspondants continuité formés</t>
  </si>
  <si>
    <t>Animation
Base de données</t>
  </si>
  <si>
    <t>Animation locale
Saisie
Validation</t>
  </si>
  <si>
    <t>Collecter et animer la collecte d’informations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</si>
  <si>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Gaëtan MORNET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</si>
  <si>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</si>
  <si>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</si>
  <si>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</si>
  <si>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</si>
  <si>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</si>
  <si>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</si>
  <si>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</si>
  <si>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</si>
  <si>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</si>
  <si>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</si>
  <si>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</si>
  <si>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</si>
  <si>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</si>
  <si>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</si>
  <si>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</si>
  <si>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https://professionnels.ofb.fr/fr/doc-dataviz/dataviz-mieux-connaitre-ouvrages-qui-jalonnent-nos-cours-deau</t>
  </si>
  <si>
    <t>La méthode ICE</t>
  </si>
  <si>
    <t>https://professionnels.ofb.fr/fr/node/387</t>
  </si>
  <si>
    <t>Dispositif de suivi des bocages (DSB)</t>
  </si>
  <si>
    <t>Le dispositif de suivi des bocages, initié en 2017, vise l'amélioration de la connaissance des paysages bocagers et le suivi de leurs écosystèmes associés. Après l'établissement d'une couche nationale de référence des linéaires de haies diffusée par l'IGN depuis 2020 et la cartographie des types de paysages bocagers, la phase actuelle doit établir des références locales qualitatives sur les haies. En Ile-de-France la densité en haies est très faible, souvent inférieure à 20 mètres linéaires par hectare. Les haies et bocages sont pourtant des milieux privilégiés par de nombreuses espèces et des facteurs de continuité écologique.</t>
  </si>
  <si>
    <t>Connaissance en botanique (végétation arborée et arbustives)</t>
  </si>
  <si>
    <t>Recueil de données
Saisie des données</t>
  </si>
  <si>
    <t>Suivre l’évolution quantitative et qualitative des territoires bocagers</t>
  </si>
  <si>
    <r>
      <rPr>
        <rFont val="Calibri"/>
        <b/>
        <color theme="1"/>
        <sz val="11.0"/>
      </rPr>
      <t>Animation nationale:</t>
    </r>
    <r>
      <rPr>
        <rFont val="Calibri"/>
        <color theme="1"/>
        <sz val="11.0"/>
      </rPr>
      <t xml:space="preserve">
Sophie MORIN
Sylvain HAIE
</t>
    </r>
    <r>
      <rPr>
        <rFont val="Calibri"/>
        <b/>
        <color theme="1"/>
        <sz val="11.0"/>
      </rPr>
      <t>Animation régionale:</t>
    </r>
    <r>
      <rPr>
        <rFont val="Calibri"/>
        <color theme="1"/>
        <sz val="11.0"/>
      </rPr>
      <t xml:space="preserve">
Samuel DEMBSKI
</t>
    </r>
  </si>
  <si>
    <t xml:space="preserve">Suivi temporel de la qualité du bocage. 
Cibler les zones pour la mise en place de mesures de préservation / restauration. 
Evaluer l'impact des modes de gestion des écosystèmes bocagers.
Aide pour les documents de planification (Pacte en faveur de la haie), les politiques agricoles et la construction de l’observatoire de la haie. </t>
  </si>
  <si>
    <t>Caractérisation des haies d'une sélection de mailles de 1 km² (hors zones urbaines).
Pour 4/16ème de la surface de chacune des mailles :
- Localisation des haies, des alignements d’arbres et des modes d’occupation du sol.
- Description des haies : forme (selon la classification simplifiée disponible), emprise au sol,  composition, intensité de gestion, présence de facteurs favorables à la biodiversité...</t>
  </si>
  <si>
    <t>- Tablette intégrant le fond orthophotographique de la maille + accès à l'outil de saisie
- Smartphone pour se repérer si nécessaire, faire de la prise de vue, avec application "Pl@ntnet" installée
- Guide botanique (flore forestière française par exemple)
- Télémètre
- Fiches de description des haies (en cas de panne de la tablette ou pour saisie a posteriori)
⚠️ Avertir le(les) propriétaires des parcelles où s'effectuent les relevés</t>
  </si>
  <si>
    <t>Sélection de mailles de 1km²</t>
  </si>
  <si>
    <t>Saisie des relevés sur "adresse à préciser" directement sur le terrain</t>
  </si>
  <si>
    <t>BD Haie</t>
  </si>
  <si>
    <t>https://geoservices.ign.fr/bdhaie</t>
  </si>
  <si>
    <t>IGN</t>
  </si>
  <si>
    <t>possible</t>
  </si>
  <si>
    <t>préférable</t>
  </si>
  <si>
    <t>Observations opportunistes (en particulier avifaune)</t>
  </si>
  <si>
    <t>Un suivi tous les 6 ans.
Les relevés sont réalisés de préférence pendant la saison de végétation.</t>
  </si>
  <si>
    <t>Haies et bocages (Site OFB)</t>
  </si>
  <si>
    <t>https://www.ofb.gouv.fr/haies-et-bocages-des-reservoirs-de-biodiversite</t>
  </si>
  <si>
    <t>Connaître la haie et le bocage</t>
  </si>
  <si>
    <t>https://professionnels.ofb.fr/fr/node/852</t>
  </si>
  <si>
    <t>L'essentiel sur la haie</t>
  </si>
  <si>
    <t>https://professionnels.ofb.fr/index.php/fr/doc-comprendre-agir/lessentiel-haie</t>
  </si>
  <si>
    <t>Dispositif de suivi du bocage - Protocole</t>
  </si>
  <si>
    <t>file://ad.intra/dfs/COMMUNS/REGIONS/IDF/DR/05_CONNAISSANCE/HABITATS/Bocage/03_DSB/DNSB_TEST2021-NATIONAL.pdf</t>
  </si>
  <si>
    <t>Haies et bocages (Portail technique)</t>
  </si>
  <si>
    <t>https://professionnels.ofb.fr/index.php/fr/haies-bocage</t>
  </si>
  <si>
    <t>Atlas cartographique des densités de haies en Ile-de-France</t>
  </si>
  <si>
    <t>file://ad.intra/dfs/COMMUNS/REGIONS/IDF/DR/05_CONNAISSANCE/HABITATS/Bocage/02_ATLAS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</si>
</sst>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mm\-dd"/>
    <numFmt numFmtId="165" formatCode="d\-m"/>
    <numFmt numFmtId="166" formatCode="yyyy-mm-dd"/>
  </numFmts>
  <fonts count="36">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sz val="10.0"/>
      <color theme="1"/>
      <name val="Calibri"/>
    </font>
    <font>
      <u/>
      <sz val="11.0"/>
      <color rgb="FF000000"/>
      <name val="Calibri"/>
    </font>
    <font>
      <u/>
      <sz val="11.0"/>
      <color rgb="FF0563C1"/>
      <name val="Calibri"/>
    </font>
    <font>
      <u/>
      <sz val="11.0"/>
      <color rgb="FF0563C1"/>
      <name val="Calibri"/>
    </font>
    <font>
      <sz val="10.0"/>
      <color rgb="FF000000"/>
      <name val="Calibri"/>
    </font>
    <font>
      <u/>
      <sz val="11.0"/>
      <color rgb="FF0000FF"/>
      <name val="Calibri"/>
    </font>
    <font>
      <sz val="9.0"/>
      <color theme="1"/>
      <name val="Calibri"/>
    </font>
    <font>
      <u/>
      <sz val="11.0"/>
      <color rgb="FF0563C1"/>
      <name val="Calibri"/>
    </font>
    <font>
      <u/>
      <sz val="11.0"/>
      <color rgb="FF0000FF"/>
      <name val="Calibri"/>
    </font>
    <font>
      <b/>
      <sz val="9.0"/>
      <color theme="1"/>
      <name val="Calibri"/>
    </font>
    <font>
      <sz val="8.0"/>
      <color theme="1"/>
      <name val="Calibri"/>
    </font>
    <font>
      <u/>
      <sz val="11.0"/>
      <color rgb="FF0000FF"/>
      <name val="Calibri"/>
    </font>
    <font>
      <u/>
      <sz val="11.0"/>
      <color rgb="FF0000FF"/>
      <name val="Calibri"/>
    </font>
    <font>
      <color theme="10"/>
      <name val="Calibri"/>
      <sz val="11.0"/>
      <u val="single"/>
    </font>
  </fonts>
  <fills count="10">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s>
  <borders count="73">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15" fillId="0" fontId="3" numFmtId="0" xfId="0" applyAlignment="1" applyBorder="1" applyFont="1">
      <alignment horizontal="left" readingOrder="0" shrinkToFit="0" vertical="center" wrapText="0"/>
    </xf>
    <xf borderId="16" fillId="0" fontId="3" numFmtId="0" xfId="0" applyAlignment="1" applyBorder="1" applyFont="1">
      <alignment horizontal="left" readingOrder="0" shrinkToFit="0" vertical="center" wrapText="0"/>
    </xf>
    <xf borderId="17" fillId="0" fontId="3" numFmtId="0" xfId="0" applyAlignment="1" applyBorder="1" applyFont="1">
      <alignment horizontal="left" readingOrder="0" shrinkToFit="0" vertical="center" wrapText="0"/>
    </xf>
    <xf borderId="18" fillId="0" fontId="3" numFmtId="0" xfId="0" applyAlignment="1" applyBorder="1" applyFont="1">
      <alignment shrinkToFit="0" vertical="center" wrapText="0"/>
    </xf>
    <xf borderId="19" fillId="0" fontId="3" numFmtId="0" xfId="0" applyAlignment="1" applyBorder="1" applyFont="1">
      <alignment shrinkToFit="0" vertical="center" wrapText="0"/>
    </xf>
    <xf borderId="20" fillId="0" fontId="3" numFmtId="0" xfId="0" applyAlignment="1" applyBorder="1" applyFont="1">
      <alignment readingOrder="0" shrinkToFit="0" vertical="center" wrapText="0"/>
    </xf>
    <xf borderId="21" fillId="0" fontId="3" numFmtId="0" xfId="0" applyAlignment="1" applyBorder="1" applyFont="1">
      <alignment shrinkToFit="0" vertical="center" wrapText="0"/>
    </xf>
    <xf borderId="22" fillId="0" fontId="3" numFmtId="0" xfId="0" applyAlignment="1" applyBorder="1" applyFont="1">
      <alignment shrinkToFit="0" vertical="center" wrapText="0"/>
    </xf>
    <xf borderId="23" fillId="0" fontId="3" numFmtId="0" xfId="0" applyAlignment="1" applyBorder="1" applyFont="1">
      <alignment readingOrder="0" shrinkToFit="0" vertical="center" wrapText="0"/>
    </xf>
    <xf borderId="23" fillId="0" fontId="3" numFmtId="0" xfId="0" applyAlignment="1" applyBorder="1" applyFont="1">
      <alignment shrinkToFit="0" vertical="center" wrapText="0"/>
    </xf>
    <xf borderId="20" fillId="0" fontId="3" numFmtId="0" xfId="0" applyAlignment="1" applyBorder="1" applyFont="1">
      <alignment shrinkToFit="0" vertical="center" wrapText="0"/>
    </xf>
    <xf borderId="24" fillId="0" fontId="3" numFmtId="0" xfId="0" applyAlignment="1" applyBorder="1" applyFont="1">
      <alignment readingOrder="0" shrinkToFit="0" vertical="center" wrapText="0"/>
    </xf>
    <xf borderId="25" fillId="0" fontId="3" numFmtId="0" xfId="0" applyAlignment="1" applyBorder="1" applyFont="1">
      <alignment readingOrder="0" shrinkToFit="0" vertical="center" wrapText="0"/>
    </xf>
    <xf borderId="26" fillId="0" fontId="3" numFmtId="0" xfId="0" applyAlignment="1" applyBorder="1" applyFont="1">
      <alignment readingOrder="0" shrinkToFit="0" vertical="center" wrapText="0"/>
    </xf>
    <xf borderId="4" fillId="3" fontId="3" numFmtId="0" xfId="0" applyBorder="1" applyFill="1" applyFont="1"/>
    <xf borderId="27" fillId="3" fontId="4" numFmtId="0" xfId="0" applyAlignment="1" applyBorder="1" applyFont="1">
      <alignment horizontal="center" vertical="center"/>
    </xf>
    <xf borderId="28" fillId="0" fontId="2" numFmtId="0" xfId="0" applyBorder="1" applyFont="1"/>
    <xf borderId="29" fillId="0" fontId="2" numFmtId="0" xfId="0" applyBorder="1" applyFont="1"/>
    <xf borderId="27" fillId="3" fontId="5" numFmtId="0" xfId="0" applyAlignment="1" applyBorder="1" applyFont="1">
      <alignment horizontal="center" vertical="center"/>
    </xf>
    <xf borderId="0" fillId="0" fontId="3" numFmtId="0" xfId="0" applyFont="1"/>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4" fillId="4" fontId="6" numFmtId="0" xfId="0" applyBorder="1" applyFill="1" applyFont="1"/>
    <xf borderId="4" fillId="4" fontId="3" numFmtId="0" xfId="0" applyBorder="1" applyFont="1"/>
    <xf borderId="35" fillId="4" fontId="7" numFmtId="0" xfId="0" applyBorder="1" applyFont="1"/>
    <xf borderId="36" fillId="4" fontId="3" numFmtId="0" xfId="0" applyAlignment="1" applyBorder="1" applyFont="1">
      <alignment shrinkToFit="0" vertical="center" wrapText="1"/>
    </xf>
    <xf borderId="27" fillId="4" fontId="3" numFmtId="0" xfId="0" applyAlignment="1" applyBorder="1" applyFont="1">
      <alignment horizontal="center" vertical="center"/>
    </xf>
    <xf borderId="37" fillId="4" fontId="3" numFmtId="0" xfId="0" applyAlignment="1" applyBorder="1" applyFont="1">
      <alignment horizontal="left" readingOrder="0" shrinkToFit="0" vertical="center" wrapText="1"/>
    </xf>
    <xf borderId="27" fillId="4" fontId="3" numFmtId="0" xfId="0" applyAlignment="1" applyBorder="1" applyFont="1">
      <alignment horizontal="center" readingOrder="0" shrinkToFit="0" vertical="center" wrapText="1"/>
    </xf>
    <xf borderId="35"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36" fillId="9" fontId="12" numFmtId="0" xfId="0" applyAlignment="1" applyBorder="1" applyFill="1" applyFont="1">
      <alignment horizontal="center" shrinkToFit="0" vertical="center" wrapText="1"/>
    </xf>
    <xf borderId="38" fillId="4" fontId="3" numFmtId="0" xfId="0" applyBorder="1" applyFont="1"/>
    <xf borderId="39" fillId="0" fontId="2" numFmtId="0" xfId="0" applyBorder="1" applyFont="1"/>
    <xf borderId="35" fillId="4" fontId="13" numFmtId="0" xfId="0" applyAlignment="1" applyBorder="1" applyFont="1">
      <alignment horizontal="center" vertical="top"/>
    </xf>
    <xf borderId="4" fillId="4" fontId="13" numFmtId="0" xfId="0" applyAlignment="1" applyBorder="1" applyFont="1">
      <alignment horizontal="center" vertical="top"/>
    </xf>
    <xf borderId="36" fillId="4" fontId="13" numFmtId="0" xfId="0" applyAlignment="1" applyBorder="1" applyFont="1">
      <alignment horizontal="center" shrinkToFit="0" vertical="center" wrapText="1"/>
    </xf>
    <xf borderId="40" fillId="4" fontId="7" numFmtId="0" xfId="0" applyAlignment="1" applyBorder="1" applyFont="1">
      <alignment vertical="top"/>
    </xf>
    <xf borderId="41" fillId="4" fontId="3" numFmtId="0" xfId="0" applyAlignment="1" applyBorder="1" applyFont="1">
      <alignment horizontal="left" shrinkToFit="0" vertical="top" wrapText="1"/>
    </xf>
    <xf borderId="42" fillId="0" fontId="2" numFmtId="0" xfId="0" applyBorder="1" applyFont="1"/>
    <xf borderId="43" fillId="0" fontId="2" numFmtId="0" xfId="0" applyBorder="1" applyFont="1"/>
    <xf borderId="35" fillId="4" fontId="3" numFmtId="0" xfId="0" applyBorder="1" applyFont="1"/>
    <xf borderId="35" fillId="4" fontId="7" numFmtId="0" xfId="0" applyAlignment="1" applyBorder="1" applyFont="1">
      <alignment vertical="top"/>
    </xf>
    <xf borderId="44" fillId="0" fontId="2" numFmtId="0" xfId="0" applyBorder="1" applyFont="1"/>
    <xf borderId="36" fillId="4" fontId="3" numFmtId="0" xfId="0" applyBorder="1" applyFont="1"/>
    <xf borderId="4" fillId="4" fontId="7" numFmtId="0" xfId="0" applyBorder="1" applyFont="1"/>
    <xf borderId="45" fillId="0" fontId="3" numFmtId="0" xfId="0" applyAlignment="1" applyBorder="1" applyFont="1">
      <alignment horizontal="left" readingOrder="0" shrinkToFit="0" vertical="top" wrapText="1"/>
    </xf>
    <xf borderId="46" fillId="4" fontId="14" numFmtId="0" xfId="0" applyBorder="1" applyFont="1"/>
    <xf borderId="13" fillId="4" fontId="14" numFmtId="0" xfId="0" applyAlignment="1" applyBorder="1" applyFont="1">
      <alignment horizontal="left"/>
    </xf>
    <xf borderId="45" fillId="0" fontId="2" numFmtId="0" xfId="0" applyBorder="1" applyFont="1"/>
    <xf borderId="47" fillId="4" fontId="7" numFmtId="0" xfId="0" applyAlignment="1" applyBorder="1" applyFont="1">
      <alignment vertical="top"/>
    </xf>
    <xf borderId="48" fillId="0" fontId="2" numFmtId="0" xfId="0" applyBorder="1" applyFont="1"/>
    <xf borderId="49" fillId="0" fontId="2" numFmtId="0" xfId="0" applyBorder="1" applyFont="1"/>
    <xf borderId="50" fillId="0" fontId="2" numFmtId="0" xfId="0" applyBorder="1" applyFont="1"/>
    <xf borderId="51" fillId="4" fontId="3" numFmtId="0" xfId="0" applyAlignment="1" applyBorder="1" applyFont="1">
      <alignment horizontal="left" shrinkToFit="0" vertical="top" wrapText="1"/>
    </xf>
    <xf borderId="52" fillId="4" fontId="3" numFmtId="0" xfId="0" applyAlignment="1" applyBorder="1" applyFont="1">
      <alignment horizontal="left" shrinkToFit="0" vertical="top" wrapText="1"/>
    </xf>
    <xf borderId="40" fillId="2" fontId="7" numFmtId="0" xfId="0" applyAlignment="1" applyBorder="1" applyFont="1">
      <alignment vertical="top"/>
    </xf>
    <xf borderId="41" fillId="2" fontId="3" numFmtId="0" xfId="0" applyAlignment="1" applyBorder="1" applyFont="1">
      <alignment horizontal="left" shrinkToFit="0" vertical="top" wrapText="1"/>
    </xf>
    <xf borderId="40" fillId="2" fontId="7" numFmtId="0" xfId="0" applyAlignment="1" applyBorder="1" applyFont="1">
      <alignment shrinkToFit="0" vertical="top" wrapText="1"/>
    </xf>
    <xf borderId="53" fillId="2" fontId="7" numFmtId="0" xfId="0" applyAlignment="1" applyBorder="1" applyFont="1">
      <alignment shrinkToFit="0" vertical="top" wrapText="1"/>
    </xf>
    <xf borderId="54" fillId="0" fontId="2" numFmtId="0" xfId="0" applyBorder="1" applyFont="1"/>
    <xf borderId="35" fillId="2" fontId="7" numFmtId="0" xfId="0" applyAlignment="1" applyBorder="1" applyFont="1">
      <alignment vertical="top"/>
    </xf>
    <xf borderId="52" fillId="2" fontId="3" numFmtId="0" xfId="0" applyAlignment="1" applyBorder="1" applyFont="1">
      <alignment horizontal="left" shrinkToFit="0" vertical="top" wrapText="1"/>
    </xf>
    <xf borderId="55" fillId="0" fontId="2" numFmtId="0" xfId="0" applyBorder="1" applyFont="1"/>
    <xf borderId="56" fillId="0" fontId="2" numFmtId="0" xfId="0" applyBorder="1" applyFont="1"/>
    <xf borderId="57" fillId="0" fontId="2" numFmtId="0" xfId="0" applyBorder="1" applyFont="1"/>
    <xf borderId="58" fillId="0" fontId="2" numFmtId="0" xfId="0" applyBorder="1" applyFont="1"/>
    <xf borderId="47" fillId="2" fontId="7" numFmtId="0" xfId="0" applyAlignment="1" applyBorder="1" applyFont="1">
      <alignment vertical="top"/>
    </xf>
    <xf borderId="40" fillId="4" fontId="7" numFmtId="0" xfId="0" applyBorder="1" applyFont="1"/>
    <xf borderId="59" fillId="4" fontId="3" numFmtId="0" xfId="0" applyBorder="1" applyFont="1"/>
    <xf borderId="53" fillId="4" fontId="3" numFmtId="0" xfId="0" applyBorder="1" applyFont="1"/>
    <xf borderId="60" fillId="2" fontId="7" numFmtId="0" xfId="0" applyAlignment="1" applyBorder="1" applyFont="1">
      <alignment horizontal="left" vertical="top"/>
    </xf>
    <xf borderId="61" fillId="0" fontId="2" numFmtId="0" xfId="0" applyBorder="1" applyFont="1"/>
    <xf borderId="62" fillId="0" fontId="2" numFmtId="0" xfId="0" applyBorder="1" applyFont="1"/>
    <xf borderId="59" fillId="2" fontId="3" numFmtId="0" xfId="0" applyBorder="1" applyFont="1"/>
    <xf borderId="53" fillId="2" fontId="3" numFmtId="0" xfId="0" applyBorder="1" applyFont="1"/>
    <xf borderId="35" fillId="2" fontId="7" numFmtId="0" xfId="0" applyBorder="1" applyFont="1"/>
    <xf borderId="13" fillId="2" fontId="3" numFmtId="0" xfId="0" applyBorder="1" applyFont="1"/>
    <xf borderId="63" fillId="0" fontId="2" numFmtId="0" xfId="0" applyBorder="1" applyFont="1"/>
    <xf borderId="52" fillId="2" fontId="3" numFmtId="0" xfId="0" applyBorder="1" applyFont="1"/>
    <xf borderId="13" fillId="2" fontId="15" numFmtId="0" xfId="0" applyAlignment="1" applyBorder="1" applyFont="1">
      <alignment horizontal="left" shrinkToFit="0" vertical="top" wrapText="1"/>
    </xf>
    <xf borderId="27" fillId="2" fontId="16" numFmtId="0" xfId="0" applyAlignment="1" applyBorder="1" applyFont="1">
      <alignment horizontal="left" shrinkToFit="0" vertical="top" wrapText="1"/>
    </xf>
    <xf borderId="27" fillId="4" fontId="3" numFmtId="0" xfId="0" applyAlignment="1" applyBorder="1" applyFont="1">
      <alignment horizontal="left" shrinkToFit="0" vertical="center" wrapText="1"/>
    </xf>
    <xf borderId="64" fillId="2" fontId="16" numFmtId="0" xfId="0" applyAlignment="1" applyBorder="1" applyFont="1">
      <alignment shrinkToFit="0" vertical="top" wrapText="1"/>
    </xf>
    <xf borderId="13" fillId="2" fontId="16" numFmtId="0" xfId="0" applyAlignment="1" applyBorder="1" applyFont="1">
      <alignment shrinkToFit="0" vertical="top" wrapText="1"/>
    </xf>
    <xf borderId="40" fillId="2" fontId="7" numFmtId="0" xfId="0" applyBorder="1" applyFont="1"/>
    <xf borderId="59" fillId="2" fontId="7" numFmtId="0" xfId="0" applyAlignment="1" applyBorder="1" applyFont="1">
      <alignment vertical="top"/>
    </xf>
    <xf borderId="4" fillId="2" fontId="7" numFmtId="0" xfId="0" applyAlignment="1" applyBorder="1" applyFont="1">
      <alignment horizontal="center"/>
    </xf>
    <xf borderId="35"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65" fillId="0" fontId="2" numFmtId="0" xfId="0" applyBorder="1" applyFont="1"/>
    <xf borderId="66" fillId="2" fontId="16" numFmtId="0" xfId="0" applyAlignment="1" applyBorder="1" applyFont="1">
      <alignment shrinkToFit="0" vertical="top" wrapText="1"/>
    </xf>
    <xf borderId="67" fillId="0" fontId="2" numFmtId="0" xfId="0" applyBorder="1" applyFont="1"/>
    <xf borderId="68" fillId="0" fontId="2" numFmtId="0" xfId="0" applyBorder="1" applyFont="1"/>
    <xf borderId="69" fillId="2" fontId="16" numFmtId="0" xfId="0" applyAlignment="1" applyBorder="1" applyFont="1">
      <alignment shrinkToFit="0" vertical="top" wrapText="1"/>
    </xf>
    <xf borderId="70" fillId="0" fontId="2" numFmtId="0" xfId="0" applyBorder="1" applyFont="1"/>
    <xf borderId="52" fillId="2" fontId="3" numFmtId="0" xfId="0" applyAlignment="1" applyBorder="1" applyFont="1">
      <alignment horizontal="center" shrinkToFit="0" vertical="center" wrapText="1"/>
    </xf>
    <xf borderId="71" fillId="0" fontId="2" numFmtId="0" xfId="0" applyBorder="1" applyFont="1"/>
    <xf borderId="4" fillId="3" fontId="20" numFmtId="0" xfId="0" applyBorder="1" applyFont="1"/>
    <xf borderId="72"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37" fillId="4" fontId="3" numFmtId="0" xfId="0" applyAlignment="1" applyBorder="1" applyFont="1">
      <alignment horizontal="left" shrinkToFit="0" vertical="center" wrapText="1"/>
    </xf>
    <xf borderId="27" fillId="4" fontId="3" numFmtId="0" xfId="0" applyAlignment="1" applyBorder="1" applyFont="1">
      <alignment horizontal="center" shrinkToFit="0" vertical="center" wrapText="1"/>
    </xf>
    <xf borderId="41" fillId="4" fontId="22" numFmtId="0" xfId="0" applyAlignment="1" applyBorder="1" applyFont="1">
      <alignment horizontal="left" shrinkToFit="0" vertical="top" wrapText="1"/>
    </xf>
    <xf borderId="45" fillId="0" fontId="3" numFmtId="0" xfId="0" applyAlignment="1" applyBorder="1" applyFont="1">
      <alignment horizontal="left" shrinkToFit="0" vertical="top" wrapText="1"/>
    </xf>
    <xf borderId="13" fillId="2" fontId="23" numFmtId="0" xfId="0" applyAlignment="1" applyBorder="1" applyFont="1">
      <alignment shrinkToFit="0" vertical="top" wrapText="1"/>
    </xf>
    <xf borderId="72"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27" fillId="4" fontId="3" numFmtId="165" xfId="0" applyAlignment="1" applyBorder="1" applyFont="1" applyNumberFormat="1">
      <alignment horizontal="center" shrinkToFit="0" vertical="center" wrapText="1"/>
    </xf>
    <xf borderId="41" fillId="2" fontId="3" numFmtId="0" xfId="0" applyAlignment="1" applyBorder="1" applyFont="1">
      <alignment horizontal="left" readingOrder="0" shrinkToFit="0" vertical="top" wrapText="1"/>
    </xf>
    <xf borderId="27" fillId="4" fontId="3" numFmtId="0" xfId="0" applyAlignment="1" applyBorder="1" applyFont="1">
      <alignment horizontal="left" shrinkToFit="0" vertical="top" wrapText="1"/>
    </xf>
    <xf borderId="41" fillId="2" fontId="22" numFmtId="0" xfId="0" applyAlignment="1" applyBorder="1" applyFont="1">
      <alignment horizontal="left" readingOrder="0" shrinkToFit="0" vertical="top" wrapText="1"/>
    </xf>
    <xf borderId="52" fillId="2" fontId="3" numFmtId="0" xfId="0" applyAlignment="1" applyBorder="1" applyFont="1">
      <alignment horizontal="left" readingOrder="0" shrinkToFit="0" vertical="top" wrapText="1"/>
    </xf>
    <xf borderId="41" fillId="2" fontId="22" numFmtId="0" xfId="0" applyAlignment="1" applyBorder="1" applyFont="1">
      <alignment horizontal="left" shrinkToFit="0" vertical="top" wrapText="1"/>
    </xf>
    <xf borderId="27" fillId="4" fontId="22" numFmtId="0" xfId="0" applyAlignment="1" applyBorder="1" applyFont="1">
      <alignment horizontal="right" shrinkToFit="0" vertical="center" wrapText="1"/>
    </xf>
    <xf borderId="27" fillId="2" fontId="26" numFmtId="0" xfId="0" applyAlignment="1" applyBorder="1" applyFont="1">
      <alignment horizontal="left" shrinkToFit="0" vertical="top" wrapText="1"/>
    </xf>
    <xf borderId="13" fillId="2" fontId="27" numFmtId="0" xfId="0" applyAlignment="1" applyBorder="1" applyFont="1">
      <alignment shrinkToFit="0" vertical="top" wrapText="1"/>
    </xf>
    <xf borderId="52" fillId="2" fontId="28" numFmtId="0" xfId="0" applyAlignment="1" applyBorder="1" applyFont="1">
      <alignment horizontal="left" shrinkToFit="0" vertical="center" wrapText="1"/>
    </xf>
    <xf borderId="13" fillId="3" fontId="21" numFmtId="0" xfId="0" applyAlignment="1" applyBorder="1" applyFont="1">
      <alignment horizontal="left" readingOrder="0" shrinkToFit="0" vertical="center" wrapText="1"/>
    </xf>
    <xf borderId="13" fillId="3" fontId="29" numFmtId="0" xfId="0" applyAlignment="1" applyBorder="1" applyFont="1">
      <alignment horizontal="left" readingOrder="0" shrinkToFit="0" vertical="center" wrapText="1"/>
    </xf>
    <xf borderId="13" fillId="3" fontId="30" numFmtId="0" xfId="0" applyAlignment="1" applyBorder="1" applyFont="1">
      <alignment horizontal="left" readingOrder="0" shrinkToFit="0" vertical="center" wrapText="1"/>
    </xf>
    <xf borderId="27" fillId="3" fontId="4" numFmtId="0" xfId="0" applyAlignment="1" applyBorder="1" applyFont="1">
      <alignment horizontal="right" vertical="center"/>
    </xf>
    <xf borderId="35" fillId="2" fontId="31" numFmtId="0" xfId="0" applyAlignment="1" applyBorder="1" applyFont="1">
      <alignment vertical="top"/>
    </xf>
    <xf borderId="52" fillId="2" fontId="22" numFmtId="0" xfId="0" applyAlignment="1" applyBorder="1" applyFont="1">
      <alignment horizontal="center" shrinkToFit="0" vertical="center" wrapText="1"/>
    </xf>
    <xf borderId="51" fillId="4" fontId="3" numFmtId="0" xfId="0" applyAlignment="1" applyBorder="1" applyFont="1">
      <alignment horizontal="left" readingOrder="0" shrinkToFit="0" vertical="top" wrapText="1"/>
    </xf>
    <xf borderId="27" fillId="4" fontId="3" numFmtId="0" xfId="0" applyAlignment="1" applyBorder="1" applyFont="1">
      <alignment horizontal="left" readingOrder="0" shrinkToFit="0" vertical="center" wrapText="1"/>
    </xf>
    <xf borderId="52" fillId="4" fontId="3" numFmtId="0" xfId="0" applyAlignment="1" applyBorder="1" applyFont="1">
      <alignment horizontal="left" readingOrder="0" shrinkToFit="0" vertical="top" wrapText="1"/>
    </xf>
    <xf borderId="27" fillId="3" fontId="4" numFmtId="0" xfId="0" applyAlignment="1" applyBorder="1" applyFont="1">
      <alignment horizontal="center" readingOrder="0" vertical="center"/>
    </xf>
    <xf borderId="4" fillId="7" fontId="10" numFmtId="0" xfId="0" applyAlignment="1" applyBorder="1" applyFont="1">
      <alignment horizontal="center" readingOrder="0" vertical="top"/>
    </xf>
    <xf borderId="41" fillId="4" fontId="32" numFmtId="0" xfId="0" applyAlignment="1" applyBorder="1" applyFont="1">
      <alignment horizontal="left" readingOrder="0" shrinkToFit="0" vertical="top" wrapText="1"/>
    </xf>
    <xf quotePrefix="1" borderId="52" fillId="4" fontId="3" numFmtId="0" xfId="0" applyAlignment="1" applyBorder="1" applyFont="1">
      <alignment horizontal="left" readingOrder="0" shrinkToFit="0" vertical="top" wrapText="1"/>
    </xf>
    <xf borderId="13" fillId="2" fontId="3" numFmtId="0" xfId="0" applyAlignment="1" applyBorder="1" applyFont="1">
      <alignment readingOrder="0"/>
    </xf>
    <xf borderId="27" fillId="2" fontId="16" numFmtId="0" xfId="0" applyAlignment="1" applyBorder="1" applyFont="1">
      <alignment horizontal="left" readingOrder="0" shrinkToFit="0" vertical="top" wrapText="1"/>
    </xf>
    <xf quotePrefix="1" borderId="27" fillId="4" fontId="3" numFmtId="0" xfId="0" applyAlignment="1" applyBorder="1" applyFont="1">
      <alignment horizontal="left" readingOrder="0" shrinkToFit="0" vertical="center" wrapText="1"/>
    </xf>
    <xf borderId="64" fillId="2" fontId="16" numFmtId="0" xfId="0" applyAlignment="1" applyBorder="1" applyFont="1">
      <alignment readingOrder="0" shrinkToFit="0" vertical="top" wrapText="1"/>
    </xf>
    <xf borderId="13" fillId="2" fontId="33" numFmtId="0" xfId="0" applyAlignment="1" applyBorder="1" applyFont="1">
      <alignment readingOrder="0" shrinkToFit="0" vertical="top" wrapText="1"/>
    </xf>
    <xf borderId="35" fillId="2" fontId="17" numFmtId="0" xfId="0" applyAlignment="1" applyBorder="1" applyFont="1">
      <alignment readingOrder="0" vertical="top"/>
    </xf>
    <xf borderId="52" fillId="2" fontId="3" numFmtId="0" xfId="0" applyAlignment="1" applyBorder="1" applyFont="1">
      <alignment horizontal="center" readingOrder="0" shrinkToFit="0" vertical="center" wrapText="1"/>
    </xf>
    <xf borderId="72" fillId="3" fontId="21" numFmtId="0" xfId="0" applyAlignment="1" applyBorder="1" applyFont="1">
      <alignment horizontal="left" readingOrder="0" shrinkToFit="0" vertical="center" wrapText="1"/>
    </xf>
    <xf borderId="72" fillId="3" fontId="34" numFmtId="0" xfId="0" applyAlignment="1" applyBorder="1" applyFont="1">
      <alignment horizontal="left" readingOrder="0" shrinkToFit="0" vertical="center" wrapText="1"/>
    </xf>
    <xf borderId="13" fillId="3" fontId="3" numFmtId="166" xfId="0" applyAlignment="1" applyBorder="1" applyFont="1" applyNumberFormat="1">
      <alignment horizontal="left" readingOrder="0"/>
    </xf>
    <xf applyAlignment="1" applyBorder="1" applyFont="1" borderId="72" fillId="3" fontId="35" numFmtId="0" xfId="0">
      <alignment horizontal="left" shrinkToFit="0" vertical="center" wrapText="1"/>
    </xf>
    <xf applyAlignment="1" applyBorder="1" applyFont="1" borderId="13" fillId="3" fontId="35" numFmtId="0" xfId="0">
      <alignment horizontal="left" shrinkToFit="0" vertical="center" wrapText="1"/>
    </xf>
    <xf applyAlignment="1" applyBorder="1" applyFont="1" borderId="64" fillId="2" fontId="35" numFmtId="0" xfId="0">
      <alignment shrinkToFit="0" vertical="top" wrapText="1"/>
    </xf>
    <xf applyAlignment="1" applyBorder="1" applyFont="1" borderId="13" fillId="3" fontId="35" numFmtId="0" xfId="0">
      <alignment horizontal="left" readingOrder="0" shrinkToFit="0" vertical="center" wrapText="1"/>
    </xf>
    <xf applyAlignment="1" applyBorder="1" applyFont="1" borderId="72" fillId="3" fontId="35" numFmtId="0" xfId="0">
      <alignment horizontal="left" readingOrder="0" shrinkToFit="0" vertical="center" wrapText="1"/>
    </xf>
    <xf applyAlignment="1" applyBorder="1" applyFont="1" borderId="64" fillId="2" fontId="35" numFmtId="0" xfId="0">
      <alignment readingOrder="0" shrinkToFit="0" vertical="top" wrapText="1"/>
    </xf>
  </cellXfs>
  <cellStyles count="1">
    <cellStyle xfId="0" name="Normal" builtinId="0"/>
  </cellStyles>
  <dxfs count="12">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defaultTableStyle="TableStyleMedium2" defaultPivotStyle="PivotStyleLight16">
    <tableStyle count="3" pivot="0" name="suivis-style">
      <tableStyleElement dxfId="1" type="headerRow"/>
      <tableStyleElement dxfId="2" type="firstRowStripe"/>
      <tableStyleElement dxfId="3" type="secondRowStripe"/>
    </tableStyle>
  </table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drawings/_rels/drawing10.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7.png"/></Relationships>
</file>

<file path=xl/drawings/_rels/drawing11.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14.png"/><Relationship Id="rId5" Type="http://schemas.openxmlformats.org/officeDocument/2006/relationships/image" Target="../media/image13.png"/></Relationships>
</file>

<file path=xl/drawings/_rels/drawing4.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4.png"/></Relationships>
</file>

<file path=xl/drawings/_rels/drawing5.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5.png"/><Relationship Id="rId5" Type="http://schemas.openxmlformats.org/officeDocument/2006/relationships/image" Target="../media/image6.jpg"/></Relationships>
</file>

<file path=xl/drawings/_rels/drawing6.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7.png"/></Relationships>
</file>

<file path=xl/drawings/_rels/drawing7.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8.png"/><Relationship Id="rId5" Type="http://schemas.openxmlformats.org/officeDocument/2006/relationships/image" Target="../media/image7.png"/></Relationships>
</file>

<file path=xl/drawings/_rels/drawing8.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9.png"/><Relationship Id="rId5" Type="http://schemas.openxmlformats.org/officeDocument/2006/relationships/image" Target="../media/image10.png"/></Relationships>
</file>

<file path=xl/drawings/_rels/drawing9.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11.png"/><Relationship Id="rId5" Type="http://schemas.openxmlformats.org/officeDocument/2006/relationships/image" Target="../media/image12.png"/></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152400</xdr:colOff>
      <xdr:row>5</xdr:row>
      <xdr:rowOff>152400</xdr:rowOff>
    </xdr:from>
    <xdr:ext cx="1409700" cy="790575"/>
    <xdr:pic>
      <xdr:nvPicPr>
        <xdr:cNvPr id="0" name="image1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43200" cy="2743200"/>
    <xdr:pic>
      <xdr:nvPicPr>
        <xdr:cNvPr id="0" name="image13.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23</xdr:row>
      <xdr:rowOff>-200025</xdr:rowOff>
    </xdr:from>
    <xdr:ext cx="2762250" cy="240030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6.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9.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10.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11.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12.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openobs.mnhn.fr/" TargetMode="External"/><Relationship Id="rId2" Type="http://schemas.openxmlformats.org/officeDocument/2006/relationships/hyperlink" Target="https://geonature.arb-idf.fr/geonature/" TargetMode="External"/><Relationship Id="rId3" Type="http://schemas.openxmlformats.org/officeDocument/2006/relationships/hyperlink" Target="https://professionnels.ofb.fr/fr/doc-fiches-especes/chat-forestier-felis-silvestris-silvestris" TargetMode="External"/><Relationship Id="rId4" Type="http://schemas.openxmlformats.org/officeDocument/2006/relationships/hyperlink" Target="https://ged.ofb.fr/share/page/site/etude-chat-forestier-idf/dashboard" TargetMode="External"/><Relationship Id="rId5" Type="http://schemas.openxmlformats.org/officeDocument/2006/relationships/hyperlink" Target="https://oai-gem.ofb.fr/exl-php/document-affiche/ofb_recherche_oai/OUVRE_DOC/49974?fic=doc00073302.pdf" TargetMode="External"/><Relationship Id="rId6" Type="http://schemas.openxmlformats.org/officeDocument/2006/relationships/hyperlink" Target="https://ged.ofb.fr/share/s/sY4zG36QS1aDJ34fKNlrhw" TargetMode="External"/><Relationship Id="rId7" Type="http://schemas.openxmlformats.org/officeDocument/2006/relationships/hyperlink" Target="https://www.youtube.com/watch?v=UopppCJfUHA" TargetMode="External"/><Relationship Id="rId8" Type="http://schemas.openxmlformats.org/officeDocument/2006/relationships/drawing" Target="../drawings/drawing4.xml"/><Relationship Id="rId1h" Type="http://schemas.openxmlformats.org/officeDocument/2006/relationships/hyperlink" Target="https://openobs.mnhn.fr/" TargetMode="External"/><Relationship Id="rId2h" Type="http://schemas.openxmlformats.org/officeDocument/2006/relationships/hyperlink" Target="https://geonature.arb-idf.fr/geonature/" TargetMode="External"/><Relationship Id="rId3h" Type="http://schemas.openxmlformats.org/officeDocument/2006/relationships/hyperlink" Target="https://professionnels.ofb.fr/fr/doc-fiches-especes/chat-forestier-felis-silvestris-silvestris" TargetMode="External"/><Relationship Id="rId4h" Type="http://schemas.openxmlformats.org/officeDocument/2006/relationships/hyperlink" Target="https://ged.ofb.fr/share/page/site/etude-chat-forestier-idf/dashboard" TargetMode="External"/><Relationship Id="rId5h" Type="http://schemas.openxmlformats.org/officeDocument/2006/relationships/hyperlink" Target="https://oai-gem.ofb.fr/exl-php/document-affiche/ofb_recherche_oai/OUVRE_DOC/49974?fic=doc00073302.pdf" TargetMode="External"/><Relationship Id="rId6h" Type="http://schemas.openxmlformats.org/officeDocument/2006/relationships/hyperlink" Target="https://ged.ofb.fr/share/s/sY4zG36QS1aDJ34fKNlrhw" TargetMode="External"/><Relationship Id="rId7h" Type="http://schemas.openxmlformats.org/officeDocument/2006/relationships/hyperlink" Target="https://www.youtube.com/watch?v=UopppCJfUHA"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carmen.carmencarto.fr/38/Castor.map" TargetMode="External"/><Relationship Id="rId2" Type="http://schemas.openxmlformats.org/officeDocument/2006/relationships/hyperlink" Target="https://professionnels.ofb.fr/fr/reseau-castor" TargetMode="External"/><Relationship Id="rId3" Type="http://schemas.openxmlformats.org/officeDocument/2006/relationships/hyperlink" Target="https://ged.ofb.fr/share/page/site/dridf-rseau-partenarial-castor/dashboard" TargetMode="External"/><Relationship Id="rId4" Type="http://schemas.openxmlformats.org/officeDocument/2006/relationships/hyperlink" Target="https://professionnels.ofb.fr/fr/doc-fiches-especes/castor-deurope-castor-fiber" TargetMode="External"/><Relationship Id="rId5" Type="http://schemas.openxmlformats.org/officeDocument/2006/relationships/hyperlink" Target="https://ged.ofb.fr/share/s/giB4EPFIRPmsQZiGFeYY0A" TargetMode="External"/><Relationship Id="rId6" Type="http://schemas.openxmlformats.org/officeDocument/2006/relationships/hyperlink" Target="http://geo.ofb.fr/rezopmcc" TargetMode="External"/><Relationship Id="rId7" Type="http://schemas.openxmlformats.org/officeDocument/2006/relationships/drawing" Target="../drawings/drawing5.xml"/><Relationship Id="rId1h" Type="http://schemas.openxmlformats.org/officeDocument/2006/relationships/hyperlink" Target="https://carmen.carmencarto.fr/38/Castor.map" TargetMode="External"/><Relationship Id="rId2h" Type="http://schemas.openxmlformats.org/officeDocument/2006/relationships/hyperlink" Target="https://professionnels.ofb.fr/fr/reseau-castor" TargetMode="External"/><Relationship Id="rId3h" Type="http://schemas.openxmlformats.org/officeDocument/2006/relationships/hyperlink" Target="https://ged.ofb.fr/share/page/site/dridf-rseau-partenarial-castor/dashboard" TargetMode="External"/><Relationship Id="rId4h" Type="http://schemas.openxmlformats.org/officeDocument/2006/relationships/hyperlink" Target="https://professionnels.ofb.fr/fr/doc-fiches-especes/castor-deurope-castor-fiber" TargetMode="External"/><Relationship Id="rId5h" Type="http://schemas.openxmlformats.org/officeDocument/2006/relationships/hyperlink" Target="https://ged.ofb.fr/share/s/giB4EPFIRPmsQZiGFeYY0A" TargetMode="External"/><Relationship Id="rId6h" Type="http://schemas.openxmlformats.org/officeDocument/2006/relationships/hyperlink" Target="http://geo.ofb.fr/rezopmcc"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drawing" Target="../drawings/drawing6.xml"/><Relationship Id="rId1h" Type="http://schemas.openxmlformats.org/officeDocument/2006/relationships/hyperlink" Target="https://professionnels.ofb.fr/fr/node/1089" TargetMode="External"/><Relationship Id="rId2h" Type="http://schemas.openxmlformats.org/officeDocument/2006/relationships/hyperlink" Target="https://professionnels.ofb.fr/fr/reseau-petits-meso-carnivores" TargetMode="External"/><Relationship Id="rId3h" Type="http://schemas.openxmlformats.org/officeDocument/2006/relationships/hyperlink" Target="http://geo.ofb.fr/rezopmcc"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 Id="rId1h" Type="http://schemas.openxmlformats.org/officeDocument/2006/relationships/hyperlink" Target="https://www.loupfrance.fr/carte-des-indices-de-presence-transmis-au-reseau-loup-lynx/" TargetMode="External"/><Relationship Id="rId2h" Type="http://schemas.openxmlformats.org/officeDocument/2006/relationships/hyperlink" Target="https://www.loupfrance.fr/" TargetMode="External"/><Relationship Id="rId3h" Type="http://schemas.openxmlformats.org/officeDocument/2006/relationships/hyperlink" Target="https://agriculture.gouv.fr/plan-loup-un-nouveau-cadre-national-dactions-pour-renforcer-la-coexistence-du-loup-et-des-activites"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8.xml"/><Relationship Id="rId1h" Type="http://schemas.openxmlformats.org/officeDocument/2006/relationships/hyperlink" Target="https://professionnels.ofb.fr/fr/node/1273" TargetMode="External"/><Relationship Id="rId2h" Type="http://schemas.openxmlformats.org/officeDocument/2006/relationships/hyperlink" Target="https://professionnels.ofb.fr/fr/reseau-becasse" TargetMode="External"/><Relationship Id="rId3h" Type="http://schemas.openxmlformats.org/officeDocument/2006/relationships/hyperlink" Target="https://professionnels.ofb.fr/fr/doc-fiches-especes/becasse-bois-scolopax-rusticola" TargetMode="External"/><Relationship Id="rId4h" Type="http://schemas.openxmlformats.org/officeDocument/2006/relationships/hyperlink" Target="https://drive.google.com/file/d/1PqClJnFQb2zpZGFF9P2s93YpivuMclmu/view" TargetMode="External"/><Relationship Id="rId5h" Type="http://schemas.openxmlformats.org/officeDocument/2006/relationships/hyperlink" Target="https://inpn.mnhn.fr/docs/cahab/fiches/Becasse-desbois.pdf"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9.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 Id="rId1h" Type="http://schemas.openxmlformats.org/officeDocument/2006/relationships/hyperlink" Target="http://www.onde.eaufrance.fr/" TargetMode="External"/><Relationship Id="rId2h" Type="http://schemas.openxmlformats.org/officeDocument/2006/relationships/hyperlink" Target="https://hubeau.eaufrance.fr/page/api-ecoulement" TargetMode="External"/><Relationship Id="rId3h" Type="http://schemas.openxmlformats.org/officeDocument/2006/relationships/hyperlink" Target="https://data.ofb.fr/catalogue/data-eaufrance/fre/catalog.search" TargetMode="External"/><Relationship Id="rId4h" Type="http://schemas.openxmlformats.org/officeDocument/2006/relationships/hyperlink" Target="https://ofb-idf.github.io/PRR_ONDE/" TargetMode="External"/><Relationship Id="rId5h" Type="http://schemas.openxmlformats.org/officeDocument/2006/relationships/hyperlink" Target="https://intranet.ofb.fr/gestion-quantitative-de-leau-et-des-secheresses" TargetMode="External"/><Relationship Id="rId6h" Type="http://schemas.openxmlformats.org/officeDocument/2006/relationships/hyperlink" Target="https://www.ofb.gouv.fr/la-gestion-de-la-secheresse-en-8-questions-reponses" TargetMode="External"/><Relationship Id="rId7h" Type="http://schemas.openxmlformats.org/officeDocument/2006/relationships/hyperlink" Target="https://intranet.ofb.fr/sites/default/files/Ressources/Th%C3%A9matiques/s%C3%A9cheresse/Fiches%20techniques_manquedeau_faune%20aquatique.pdf" TargetMode="External"/><Relationship Id="rId8h" Type="http://schemas.openxmlformats.org/officeDocument/2006/relationships/hyperlink" Target="https://professionnels.ofb.fr/fr/doc-dataviz/dataviz-lassechement-estival-cours-deau-metropole-2012-2022" TargetMode="External"/><Relationship Id="rId9h" Type="http://schemas.openxmlformats.org/officeDocument/2006/relationships/hyperlink" Target="https://www.drieat.ile-de-france.developpement-durable.gouv.fr/bulletin-de-suivi-hydrologique-d-ile-de-france-r4864.html"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10.xml"/><Relationship Id="rId1h" Type="http://schemas.openxmlformats.org/officeDocument/2006/relationships/hyperlink" Target="https://www.sandre.eaufrance.fr/atlas/srv/fre/catalog.search" TargetMode="External"/><Relationship Id="rId2h" Type="http://schemas.openxmlformats.org/officeDocument/2006/relationships/hyperlink" Target="https://www.ofb.gouv.fr/la-continuite-ecologique-des-cours-deau" TargetMode="External"/><Relationship Id="rId3h" Type="http://schemas.openxmlformats.org/officeDocument/2006/relationships/hyperlink" Target="https://professionnels.ofb.fr/fr/doc-dataviz/dataviz-mieux-connaitre-ouvrages-qui-jalonnent-nos-cours-deau" TargetMode="External"/><Relationship Id="rId4h" Type="http://schemas.openxmlformats.org/officeDocument/2006/relationships/hyperlink" Target="https://professionnels.ofb.fr/fr/node/387" TargetMode="External"/></Relationships>
</file>

<file path=xl/worksheets/_rels/sheet8.xml.rels><?xml version="1.0" encoding="UTF-8" standalone="yes"?><Relationships xmlns="http://schemas.openxmlformats.org/package/2006/relationships"><Relationship Id="rId6" Type="http://schemas.openxmlformats.org/officeDocument/2006/relationships/drawing" Target="../drawings/drawing11.xml"/><Relationship Id="rId1h" Type="http://schemas.openxmlformats.org/officeDocument/2006/relationships/hyperlink" Target="https://geoservices.ign.fr/bdhaie" TargetMode="External"/><Relationship Id="rId2h" Type="http://schemas.openxmlformats.org/officeDocument/2006/relationships/hyperlink" Target="https://www.ofb.gouv.fr/haies-et-bocages-des-reservoirs-de-biodiversite" TargetMode="External"/><Relationship Id="rId3h" Type="http://schemas.openxmlformats.org/officeDocument/2006/relationships/hyperlink" Target="https://professionnels.ofb.fr/fr/node/852" TargetMode="External"/><Relationship Id="rId4h" Type="http://schemas.openxmlformats.org/officeDocument/2006/relationships/hyperlink" Target="https://professionnels.ofb.fr/index.php/fr/doc-comprendre-agir/lessentiel-haie" TargetMode="External"/><Relationship Id="rId5h" Type="http://schemas.openxmlformats.org/officeDocument/2006/relationships/hyperlink" Target="https://professionnels.ofb.fr/index.php/fr/haies-bocag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97</v>
      </c>
      <c r="D1" s="35"/>
      <c r="E1" s="35"/>
      <c r="F1" s="35"/>
      <c r="G1" s="35"/>
      <c r="H1" s="35"/>
      <c r="I1" s="36"/>
      <c r="J1" s="33"/>
      <c r="K1" s="33"/>
      <c r="L1" s="33"/>
      <c r="M1" s="37" t="str">
        <f>C1</f>
        <v>Suivi du Chat forestier</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99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100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101</v>
      </c>
      <c r="M11" s="78" t="s">
        <v>102</v>
      </c>
      <c r="N11" s="79" t="s">
        <v>103</v>
      </c>
      <c r="O11" s="36"/>
      <c r="P11" s="73"/>
      <c r="T11" s="67"/>
      <c r="U11" s="38"/>
      <c r="V11" s="38"/>
      <c r="W11" s="38"/>
      <c r="X11" s="38"/>
      <c r="Y11" s="38"/>
      <c r="Z11" s="38"/>
      <c r="AA11" s="38"/>
      <c r="AB11" s="38"/>
    </row>
    <row r="12">
      <c r="A12" s="45"/>
      <c r="B12" s="80" t="s">
        <v>64</v>
      </c>
      <c r="C12" s="81" t="s">
        <v>104</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105</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106</v>
      </c>
      <c r="D16" s="63"/>
      <c r="E16" s="63"/>
      <c r="F16" s="63"/>
      <c r="G16" s="63"/>
      <c r="H16" s="64"/>
      <c r="I16" s="73"/>
      <c r="J16" s="67"/>
      <c r="K16" s="45"/>
      <c r="L16" s="79" t="s">
        <v>107</v>
      </c>
      <c r="M16" s="35"/>
      <c r="N16" s="35"/>
      <c r="O16" s="87"/>
      <c r="P16" s="79" t="s">
        <v>108</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110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111</v>
      </c>
      <c r="N29" s="35"/>
      <c r="O29" s="87"/>
      <c r="P29" s="171" t="str">
        <f>=HYPERLINK("https://openobs.mnhn.fr/", "SINP national")</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=HYPERLINK("https://geonature.arb-idf.fr/geonature/%23/synthese", "Géonat'IdF (CA: Etude Chat forestier) ")</f>
      </c>
      <c r="Q30" s="8"/>
      <c r="R30" s="18"/>
      <c r="S30" s="132" t="inlineStr">
        <is>
          <t/>
        </is>
      </c>
      <c r="T30" s="102"/>
      <c r="U30" s="38"/>
      <c r="V30" s="38"/>
      <c r="W30" s="38"/>
      <c r="X30" s="38"/>
      <c r="Y30" s="38"/>
      <c r="Z30" s="38"/>
      <c r="AA30" s="38"/>
      <c r="AB30" s="38"/>
    </row>
    <row customHeight="1" ht="15.75" r="31">
      <c r="A31" s="45"/>
      <c r="B31" s="73"/>
      <c r="E31" s="40"/>
      <c r="F31" s="39"/>
      <c r="H31" s="67"/>
      <c r="I31" s="86" t="s">
        <v>116</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=HYPERLINK("https://professionnels.ofb.fr/fr/doc-fiches-especes/chat-forestier-felis-silvestris-silvestris", "Fiche espèce")</f>
      </c>
      <c r="D47" s="96"/>
      <c r="E47" s="96"/>
      <c r="F47" s="97"/>
      <c r="G47" s="133" t="inlineStr">
        <is>
          <t/>
        </is>
      </c>
      <c r="H47" s="96"/>
      <c r="I47" s="96"/>
      <c r="J47" s="97"/>
      <c r="K47" s="125" t="s">
        <v>93</v>
      </c>
      <c r="L47" s="18"/>
      <c r="M47" s="170" t="str">
        <f>=HYPERLINK("https://ged.ofb.fr/share/page/site/etude-chat-forestier-idf/dashboard", "SiteAlfresco de l'étude IdF")</f>
      </c>
      <c r="N47" s="8"/>
      <c r="O47" s="18"/>
      <c r="P47" s="134" t="inlineStr">
        <is>
          <t/>
        </is>
      </c>
      <c r="Q47" s="8"/>
      <c r="R47" s="8"/>
      <c r="S47" s="8"/>
      <c r="T47" s="18"/>
      <c r="U47" s="38"/>
      <c r="V47" s="38"/>
      <c r="W47" s="38"/>
      <c r="X47" s="38"/>
      <c r="Y47" s="38"/>
      <c r="Z47" s="38"/>
      <c r="AA47" s="38"/>
      <c r="AB47" s="38"/>
    </row>
    <row customHeight="1" ht="15.75" r="48">
      <c r="A48" s="33"/>
      <c r="B48" s="33"/>
      <c r="C48" s="170" t="str">
        <f>=HYPERLINK("https://oai-gem.ofb.fr/exl-php/document-affiche/ofb_recherche_oai/OUVRE_DOC/49974?fic=doc00073302.pdf", "Livret de présentation de l'étude IdF")</f>
      </c>
      <c r="D48" s="8"/>
      <c r="E48" s="8"/>
      <c r="F48" s="18"/>
      <c r="G48" s="134" t="inlineStr">
        <is>
          <t/>
        </is>
      </c>
      <c r="H48" s="8"/>
      <c r="I48" s="8"/>
      <c r="J48" s="18"/>
      <c r="K48" s="33"/>
      <c r="L48" s="33"/>
      <c r="M48" s="170" t="str">
        <f>=HYPERLINK("https://ged.ofb.fr/share/s/sY4zG36QS1aDJ34fKNlrhw", "Protocole")</f>
      </c>
      <c r="N48" s="8"/>
      <c r="O48" s="18"/>
      <c r="P48" s="134" t="inlineStr">
        <is>
          <t/>
        </is>
      </c>
      <c r="Q48" s="8"/>
      <c r="R48" s="8"/>
      <c r="S48" s="8"/>
      <c r="T48" s="18"/>
      <c r="U48" s="38"/>
      <c r="V48" s="38"/>
      <c r="W48" s="38"/>
      <c r="X48" s="38"/>
      <c r="Y48" s="38"/>
      <c r="Z48" s="38"/>
      <c r="AA48" s="38"/>
      <c r="AB48" s="38"/>
    </row>
    <row customHeight="1" ht="15.75" r="49">
      <c r="A49" s="135">
        <v>45743.0</v>
      </c>
      <c r="B49" s="18"/>
      <c r="C49" s="170" t="str">
        <f>=HYPERLINK("https://www.youtube.com/watch?v=UopppCJfUHA", "Vidéo MNHN")</f>
      </c>
      <c r="D49" s="8"/>
      <c r="E49" s="8"/>
      <c r="F49" s="18"/>
      <c r="G49" s="134" t="inlineStr">
        <is>
          <t/>
        </is>
      </c>
      <c r="H49" s="8"/>
      <c r="I49" s="8"/>
      <c r="J49" s="18"/>
      <c r="K49" s="33"/>
      <c r="L49" s="33"/>
      <c r="M49" s="170" t="str">
        <f>=HYPERLINK("\\SVFCVIN1\DRIDF\05_CONNAISSANCE\PMC\Chat_Forestier%20", "Serveur DR")</f>
      </c>
      <c r="N49" s="8"/>
      <c r="O49" s="18"/>
      <c r="P49" s="126"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location="/synthese"/>
    <hyperlink ref="G47" r:id="rId3h"/>
    <hyperlink ref="P47" r:id="rId4h"/>
    <hyperlink ref="G48" r:id="rId5h"/>
    <hyperlink ref="P48" r:id="rId6h"/>
    <hyperlink ref="G49" r:id="rId7h"/>
  </hyperlinks>
  <printOptions/>
  <pageMargins bottom="0.07874015748031496" footer="0.0" header="0.0" left="0.07874015748031496" right="0.07874015748031496" top="0.07874015748031496"/>
  <pageSetup paperSize="9" orientation="portrait"/>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129</v>
      </c>
      <c r="D1" s="35"/>
      <c r="E1" s="35"/>
      <c r="F1" s="35"/>
      <c r="G1" s="35"/>
      <c r="H1" s="35"/>
      <c r="I1" s="36"/>
      <c r="J1" s="33"/>
      <c r="K1" s="33"/>
      <c r="L1" s="33"/>
      <c r="M1" s="37" t="str">
        <f>C1</f>
        <v>Suivi du Castor d'Europe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36">
        <v>45689.0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130</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131</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132</v>
      </c>
      <c r="M11" s="78" t="s">
        <v>133</v>
      </c>
      <c r="N11" s="79" t="s">
        <v>134</v>
      </c>
      <c r="O11" s="36"/>
      <c r="P11" s="73"/>
      <c r="T11" s="67"/>
      <c r="U11" s="38"/>
      <c r="V11" s="38"/>
      <c r="W11" s="38"/>
      <c r="X11" s="38"/>
      <c r="Y11" s="38"/>
      <c r="Z11" s="38"/>
      <c r="AA11" s="38"/>
      <c r="AB11" s="38"/>
    </row>
    <row r="12">
      <c r="A12" s="45"/>
      <c r="B12" s="80" t="s">
        <v>64</v>
      </c>
      <c r="C12" s="137" t="s">
        <v>135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136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7" t="s">
        <v>137</v>
      </c>
      <c r="D16" s="63"/>
      <c r="E16" s="63"/>
      <c r="F16" s="63"/>
      <c r="G16" s="63"/>
      <c r="H16" s="64"/>
      <c r="I16" s="73"/>
      <c r="J16" s="67"/>
      <c r="K16" s="45"/>
      <c r="L16" s="79" t="s">
        <v>138</v>
      </c>
      <c r="M16" s="35"/>
      <c r="N16" s="35"/>
      <c r="O16" s="87"/>
      <c r="P16" s="79" t="s">
        <v>139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140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38" t="s">
        <v>141</v>
      </c>
      <c r="N29" s="35"/>
      <c r="O29" s="87"/>
      <c r="P29" s="171" t="str">
        <f>=HYPERLINK("https://carmen.carmencarto.fr/38/Castor.map", "Carte nationale de présence")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144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145</v>
      </c>
      <c r="M44" s="35"/>
      <c r="N44" s="35"/>
      <c r="O44" s="35"/>
      <c r="P44" s="35"/>
      <c r="Q44" s="35"/>
      <c r="R44" s="35"/>
      <c r="S44" s="35"/>
      <c r="T44" s="87"/>
      <c r="U44" s="38"/>
      <c r="V44" s="38"/>
      <c r="W44" s="38"/>
      <c r="X44" s="38"/>
      <c r="Y44" s="38"/>
      <c r="Z44" s="38"/>
      <c r="AA44" s="38"/>
      <c r="AB44" s="38"/>
    </row>
    <row customHeight="1" ht="15.75" r="45">
      <c r="A45" s="45"/>
      <c r="B45" s="121" t="s">
        <v>146</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=HYPERLINK("https://professionnels.ofb.fr/fr/reseau-castor", "Le réseau Castor")</f>
      </c>
      <c r="D47" s="96"/>
      <c r="E47" s="96"/>
      <c r="F47" s="97"/>
      <c r="G47" s="133" t="inlineStr">
        <is>
          <t/>
        </is>
      </c>
      <c r="H47" s="96"/>
      <c r="I47" s="96"/>
      <c r="J47" s="97"/>
      <c r="K47" s="125" t="s">
        <v>93</v>
      </c>
      <c r="L47" s="18"/>
      <c r="M47" s="170" t="str">
        <f>=HYPERLINK("https://ged.ofb.fr/share/page/site/dridf-rseau-partenarial-castor/dashboard", "Site du réseau castor IdF")</f>
      </c>
      <c r="N47" s="8"/>
      <c r="O47" s="18"/>
      <c r="P47" s="134" t="inlineStr">
        <is>
          <t/>
        </is>
      </c>
      <c r="Q47" s="8"/>
      <c r="R47" s="8"/>
      <c r="S47" s="8"/>
      <c r="T47" s="18"/>
      <c r="U47" s="38"/>
      <c r="V47" s="38"/>
      <c r="W47" s="38"/>
      <c r="X47" s="38"/>
      <c r="Y47" s="38"/>
      <c r="Z47" s="38"/>
      <c r="AA47" s="38"/>
      <c r="AB47" s="38"/>
    </row>
    <row customHeight="1" ht="15.75" r="48">
      <c r="A48" s="33"/>
      <c r="B48" s="33"/>
      <c r="C48" s="170" t="str">
        <f>=HYPERLINK("https://professionnels.ofb.fr/fr/doc-fiches-especes/castor-deurope-castor-fiber", "Fiche espèce")</f>
      </c>
      <c r="D48" s="8"/>
      <c r="E48" s="8"/>
      <c r="F48" s="18"/>
      <c r="G48" s="134" t="inlineStr">
        <is>
          <t/>
        </is>
      </c>
      <c r="H48" s="8"/>
      <c r="I48" s="8"/>
      <c r="J48" s="18"/>
      <c r="K48" s="33"/>
      <c r="L48" s="33"/>
      <c r="M48" s="170" t="str">
        <f>=HYPERLINK("https://ged.ofb.fr/share/s/giB4EPFIRPmsQZiGFeYY0A", "Protocole")</f>
      </c>
      <c r="N48" s="8"/>
      <c r="O48" s="18"/>
      <c r="P48" s="134"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70" t="str">
        <f>=HYPERLINK("http://geo.ofb.fr/rezopmcc", "Rezo PMCC")</f>
      </c>
      <c r="N49" s="8"/>
      <c r="O49" s="18"/>
      <c r="P49" s="134"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P48" r:id="rId5h"/>
    <hyperlink ref="P49" r:id="rId6h"/>
  </hyperlinks>
  <printOptions/>
  <pageMargins bottom="0.07874015748031496" footer="0.0" header="0.0" left="0.07874015748031496" right="0.07874015748031496" top="0.07874015748031496"/>
  <pageSetup paperSize="9" orientation="portrait"/>
  <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155</v>
      </c>
      <c r="D1" s="35"/>
      <c r="E1" s="35"/>
      <c r="F1" s="35"/>
      <c r="G1" s="35"/>
      <c r="H1" s="35"/>
      <c r="I1" s="36"/>
      <c r="J1" s="33"/>
      <c r="K1" s="33"/>
      <c r="L1" s="33"/>
      <c r="M1" s="37" t="str">
        <f>C1</f>
        <v>Réseau Petits et Méso-Carnivores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157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158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159</v>
      </c>
      <c r="M11" s="78" t="s">
        <v>65</v>
      </c>
      <c r="N11" s="79" t="s">
        <v>160</v>
      </c>
      <c r="O11" s="36"/>
      <c r="P11" s="73"/>
      <c r="T11" s="67"/>
      <c r="U11" s="38"/>
      <c r="V11" s="38"/>
      <c r="W11" s="38"/>
      <c r="X11" s="38"/>
      <c r="Y11" s="38"/>
      <c r="Z11" s="38"/>
      <c r="AA11" s="38"/>
      <c r="AB11" s="38"/>
    </row>
    <row r="12">
      <c r="A12" s="45"/>
      <c r="B12" s="80" t="s">
        <v>64</v>
      </c>
      <c r="C12" s="139" t="s">
        <v>161</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0" t="s">
        <v>162</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7" t="s">
        <v>163</v>
      </c>
      <c r="D16" s="63"/>
      <c r="E16" s="63"/>
      <c r="F16" s="63"/>
      <c r="G16" s="63"/>
      <c r="H16" s="64"/>
      <c r="I16" s="73"/>
      <c r="J16" s="67"/>
      <c r="K16" s="45"/>
      <c r="L16" s="79"/>
      <c r="M16" s="35"/>
      <c r="N16" s="35"/>
      <c r="O16" s="87"/>
      <c r="P16" s="79" t="s">
        <v>164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166</v>
      </c>
      <c r="N29" s="35"/>
      <c r="O29" s="87"/>
      <c r="P29" s="107" t="inlineStr">
        <is>
          <t>Articles de recherche</t>
        </is>
      </c>
      <c r="Q29" s="8"/>
      <c r="R29" s="18"/>
      <c r="S29" s="108"/>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=HYPERLINK("https://professionnels.ofb.fr/fr/node/1089", "Portail cartographique")</f>
      </c>
      <c r="Q30" s="8"/>
      <c r="R30" s="18"/>
      <c r="S30" s="132" t="inlineStr">
        <is>
          <t/>
        </is>
      </c>
      <c r="T30" s="102"/>
      <c r="U30" s="38"/>
      <c r="V30" s="38"/>
      <c r="W30" s="38"/>
      <c r="X30" s="38"/>
      <c r="Y30" s="38"/>
      <c r="Z30" s="38"/>
      <c r="AA30" s="38"/>
      <c r="AB30" s="38"/>
    </row>
    <row customHeight="1" ht="15.75" r="31">
      <c r="A31" s="45"/>
      <c r="B31" s="73"/>
      <c r="E31" s="40"/>
      <c r="F31" s="39"/>
      <c r="H31" s="67"/>
      <c r="I31" s="86"/>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170</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=HYPERLINK("https://professionnels.ofb.fr/fr/reseau-petits-meso-carnivores", "Réseau PMCC")</f>
      </c>
      <c r="D47" s="96"/>
      <c r="E47" s="96"/>
      <c r="F47" s="97"/>
      <c r="G47" s="133" t="inlineStr">
        <is>
          <t/>
        </is>
      </c>
      <c r="H47" s="96"/>
      <c r="I47" s="96"/>
      <c r="J47" s="97"/>
      <c r="K47" s="125" t="s">
        <v>93</v>
      </c>
      <c r="L47" s="18"/>
      <c r="M47" s="170" t="str">
        <f>=HYPERLINK("http://geo.ofb.fr/rezopmcc", "Rezo PMCC")</f>
      </c>
      <c r="N47" s="8"/>
      <c r="O47" s="18"/>
      <c r="P47" s="134" t="inlineStr">
        <is>
          <t/>
        </is>
      </c>
      <c r="Q47" s="8"/>
      <c r="R47" s="8"/>
      <c r="S47" s="8"/>
      <c r="T47" s="18"/>
      <c r="U47" s="38"/>
      <c r="V47" s="38"/>
      <c r="W47" s="38"/>
      <c r="X47" s="38"/>
      <c r="Y47" s="38"/>
      <c r="Z47" s="38"/>
      <c r="AA47" s="38"/>
      <c r="AB47" s="38"/>
    </row>
    <row customHeight="1" ht="15.75" r="48">
      <c r="A48" s="33"/>
      <c r="B48" s="33"/>
      <c r="C48" s="126"/>
      <c r="D48" s="8"/>
      <c r="E48" s="8"/>
      <c r="F48" s="18"/>
      <c r="G48" s="126"/>
      <c r="H48" s="8"/>
      <c r="I48" s="8"/>
      <c r="J48" s="18"/>
      <c r="K48" s="33"/>
      <c r="L48" s="33"/>
      <c r="M48" s="170" t="str">
        <f>=HYPERLINK("file://ad.intra/dfs/COMMUNS/REGIONS/IDF/DR/05_CONNAISSANCE/PMC", "Serveur DR")</f>
      </c>
      <c r="N48" s="8"/>
      <c r="O48" s="18"/>
      <c r="P48" s="126"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30" r:id="rId1h"/>
    <hyperlink ref="G47" r:id="rId2h"/>
    <hyperlink ref="P47" r:id="rId3h"/>
  </hyperlinks>
  <printOptions/>
  <pageMargins bottom="0.07874015748031496" footer="0.0" header="0.0" left="0.07874015748031496" right="0.07874015748031496" top="0.07874015748031496"/>
  <pageSetup paperSize="9" orientation="portrait"/>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174</v>
      </c>
      <c r="D1" s="35"/>
      <c r="E1" s="35"/>
      <c r="F1" s="35"/>
      <c r="G1" s="35"/>
      <c r="H1" s="35"/>
      <c r="I1" s="36"/>
      <c r="J1" s="33"/>
      <c r="K1" s="33"/>
      <c r="L1" s="33"/>
      <c r="M1" s="37" t="str">
        <f>C1</f>
        <v>Réseau Loup/Lynx</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175</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176</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177</v>
      </c>
      <c r="M11" s="78" t="s">
        <v>178</v>
      </c>
      <c r="N11" s="79" t="s">
        <v>179</v>
      </c>
      <c r="O11" s="36"/>
      <c r="P11" s="73"/>
      <c r="T11" s="67"/>
      <c r="U11" s="38"/>
      <c r="V11" s="38"/>
      <c r="W11" s="38"/>
      <c r="X11" s="38"/>
      <c r="Y11" s="38"/>
      <c r="Z11" s="38"/>
      <c r="AA11" s="38"/>
      <c r="AB11" s="38"/>
    </row>
    <row r="12">
      <c r="A12" s="45"/>
      <c r="B12" s="80" t="s">
        <v>64</v>
      </c>
      <c r="C12" s="81" t="s">
        <v>180</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0" t="s">
        <v>181</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1" t="s">
        <v>182</v>
      </c>
      <c r="D16" s="63"/>
      <c r="E16" s="63"/>
      <c r="F16" s="63"/>
      <c r="G16" s="63"/>
      <c r="H16" s="64"/>
      <c r="I16" s="73"/>
      <c r="J16" s="67"/>
      <c r="K16" s="45"/>
      <c r="L16" s="79" t="s">
        <v>183</v>
      </c>
      <c r="M16" s="35"/>
      <c r="N16" s="35"/>
      <c r="O16" s="87"/>
      <c r="P16" s="79" t="s">
        <v>184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185</v>
      </c>
      <c r="N29" s="35"/>
      <c r="O29" s="87"/>
      <c r="P29" s="171" t="str">
        <f>=HYPERLINK("https://www.loupfrance.fr/carte-des-indices-de-presence-transmis-au-reseau-loup-lynx/", "Carte des indices de présence")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188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189</v>
      </c>
      <c r="M44" s="35"/>
      <c r="N44" s="35"/>
      <c r="O44" s="35"/>
      <c r="P44" s="35"/>
      <c r="Q44" s="35"/>
      <c r="R44" s="35"/>
      <c r="S44" s="35"/>
      <c r="T44" s="87"/>
      <c r="U44" s="38"/>
      <c r="V44" s="38"/>
      <c r="W44" s="38"/>
      <c r="X44" s="38"/>
      <c r="Y44" s="38"/>
      <c r="Z44" s="38"/>
      <c r="AA44" s="38"/>
      <c r="AB44" s="38"/>
    </row>
    <row customHeight="1" ht="15.75" r="45">
      <c r="A45" s="45"/>
      <c r="B45" s="121" t="s">
        <v>190</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=HYPERLINK("https://www.loupfrance.fr/", "Site d'information")</f>
      </c>
      <c r="D47" s="96"/>
      <c r="E47" s="96"/>
      <c r="F47" s="97"/>
      <c r="G47" s="133" t="inlineStr">
        <is>
          <t/>
        </is>
      </c>
      <c r="H47" s="96"/>
      <c r="I47" s="96"/>
      <c r="J47" s="97"/>
      <c r="K47" s="125" t="s">
        <v>93</v>
      </c>
      <c r="L47" s="18"/>
      <c r="M47" s="170" t="str">
        <f>=HYPERLINK("file://ad.intra/dfs/COMMUNS/REGIONS/IDF/DR/05_CONNAISSANCE/Loup",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=HYPERLINK("https://agriculture.gouv.fr/plan-loup-un-nouveau-cadre-national-dactions-pour-renforcer-la-coexistence-du-loup-et-des-activites", "Plan loup")</f>
      </c>
      <c r="D48" s="8"/>
      <c r="E48" s="8"/>
      <c r="F48" s="18"/>
      <c r="G48" s="134" t="inlineStr">
        <is>
          <t/>
        </is>
      </c>
      <c r="H48" s="8"/>
      <c r="I48" s="8"/>
      <c r="J48" s="18"/>
      <c r="K48" s="33"/>
      <c r="L48" s="33"/>
      <c r="M48" s="170" t="str">
        <f>=HYPERLINK("file://ad.intra/dfs/COMMUNS/REGIONS/IDF/DR/05_CONNAISSANCE/Loup/Guide%20r%C3%A9flexe%20r%C3%A9seau%20Loup%20Lynx_DRIDF_v2.4.pdf", "Guide réflexe (serveur DR)")</f>
      </c>
      <c r="N48" s="8"/>
      <c r="O48" s="18"/>
      <c r="P48" s="126"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s>
  <printOptions/>
  <pageMargins bottom="0.07874015748031496" footer="0.0" header="0.0" left="0.07874015748031496" right="0.07874015748031496" top="0.07874015748031496"/>
  <pageSetup paperSize="9" orientation="portrait"/>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198</v>
      </c>
      <c r="D1" s="35"/>
      <c r="E1" s="35"/>
      <c r="F1" s="35"/>
      <c r="G1" s="35"/>
      <c r="H1" s="35"/>
      <c r="I1" s="36"/>
      <c r="J1" s="33"/>
      <c r="K1" s="33"/>
      <c r="L1" s="33"/>
      <c r="M1" s="37" t="str">
        <f>C1</f>
        <v>Réseau Bécasse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199</v>
      </c>
      <c r="N6" s="142" t="s">
        <v>200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201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202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203</v>
      </c>
      <c r="M11" s="78" t="s">
        <v>204</v>
      </c>
      <c r="N11" s="79" t="s">
        <v>205</v>
      </c>
      <c r="O11" s="36"/>
      <c r="P11" s="73"/>
      <c r="T11" s="67"/>
      <c r="U11" s="38"/>
      <c r="V11" s="38"/>
      <c r="W11" s="38"/>
      <c r="X11" s="38"/>
      <c r="Y11" s="38"/>
      <c r="Z11" s="38"/>
      <c r="AA11" s="38"/>
      <c r="AB11" s="38"/>
    </row>
    <row r="12">
      <c r="A12" s="45"/>
      <c r="B12" s="80" t="s">
        <v>64</v>
      </c>
      <c r="C12" s="81" t="s">
        <v>206</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0" t="s">
        <v>207</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208</v>
      </c>
      <c r="D16" s="63"/>
      <c r="E16" s="63"/>
      <c r="F16" s="63"/>
      <c r="G16" s="63"/>
      <c r="H16" s="64"/>
      <c r="I16" s="73"/>
      <c r="J16" s="67"/>
      <c r="K16" s="45"/>
      <c r="L16" s="79" t="s">
        <v>209</v>
      </c>
      <c r="M16" s="35"/>
      <c r="N16" s="35"/>
      <c r="O16" s="87"/>
      <c r="P16" s="79" t="s">
        <v>210</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43" t="s">
        <v>212</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213</v>
      </c>
      <c r="N29" s="35"/>
      <c r="O29" s="87"/>
      <c r="P29" s="171" t="str">
        <f>=HYPERLINK("https://professionnels.ofb.fr/fr/node/1273", "Lettres d'information")</f>
      </c>
      <c r="Q29" s="8"/>
      <c r="R29" s="18"/>
      <c r="S29" s="144"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t="inlineStr">
        <is>
          <t>Réunions annuelles du réseau</t>
        </is>
      </c>
      <c r="Q30" s="8"/>
      <c r="R30" s="18"/>
      <c r="S30" s="108"/>
      <c r="T30" s="102"/>
      <c r="U30" s="38"/>
      <c r="V30" s="38"/>
      <c r="W30" s="38"/>
      <c r="X30" s="38"/>
      <c r="Y30" s="38"/>
      <c r="Z30" s="38"/>
      <c r="AA30" s="38"/>
      <c r="AB30" s="38"/>
    </row>
    <row customHeight="1" ht="15.75" r="31">
      <c r="A31" s="45"/>
      <c r="B31" s="73"/>
      <c r="E31" s="40"/>
      <c r="F31" s="39"/>
      <c r="H31" s="67"/>
      <c r="I31" s="86" t="s">
        <v>217</v>
      </c>
      <c r="J31" s="87"/>
      <c r="K31" s="45"/>
      <c r="L31" s="65"/>
      <c r="M31" s="39"/>
      <c r="O31" s="67"/>
      <c r="P31" s="107" t="inlineStr">
        <is>
          <t>Cartes de répartition et estimations d'abondance</t>
        </is>
      </c>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t="inlineStr">
        <is>
          <t>Articles techniques</t>
        </is>
      </c>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t="s">
        <v>220</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t="s">
        <v>221</v>
      </c>
      <c r="C39" s="114" t="s">
        <v>85</v>
      </c>
      <c r="D39" s="114" t="s">
        <v>85</v>
      </c>
      <c r="E39" s="114" t="s">
        <v>85</v>
      </c>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t="s">
        <v>220</v>
      </c>
      <c r="C42" s="113"/>
      <c r="D42" s="113"/>
      <c r="E42" s="113"/>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t="s">
        <v>221</v>
      </c>
      <c r="C43" s="113"/>
      <c r="D43" s="113"/>
      <c r="E43" s="113"/>
      <c r="F43" s="113"/>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45" t="s">
        <v>222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=HYPERLINK("https://professionnels.ofb.fr/fr/reseau-becasse", "Réseau Bécasse")</f>
      </c>
      <c r="D47" s="96"/>
      <c r="E47" s="96"/>
      <c r="F47" s="97"/>
      <c r="G47" s="133" t="inlineStr">
        <is>
          <t/>
        </is>
      </c>
      <c r="H47" s="96"/>
      <c r="I47" s="96"/>
      <c r="J47" s="97"/>
      <c r="K47" s="125" t="s">
        <v>93</v>
      </c>
      <c r="L47" s="18"/>
      <c r="M47" s="170" t="str">
        <f>=HYPERLINK("file://ad.intra/dfs/COMMUNS/REGIONS/IDF/DR/05_CONNAISSANCE/Bécasse/", "Serveur DR")</f>
      </c>
      <c r="N47" s="8"/>
      <c r="O47" s="18"/>
      <c r="P47" s="146" t="inlineStr">
        <is>
          <t/>
        </is>
      </c>
      <c r="Q47" s="8"/>
      <c r="R47" s="8"/>
      <c r="S47" s="8"/>
      <c r="T47" s="18"/>
      <c r="U47" s="38"/>
      <c r="V47" s="38"/>
      <c r="W47" s="38"/>
      <c r="X47" s="38"/>
      <c r="Y47" s="38"/>
      <c r="Z47" s="38"/>
      <c r="AA47" s="38"/>
      <c r="AB47" s="38"/>
    </row>
    <row customHeight="1" ht="15.75" r="48">
      <c r="A48" s="33"/>
      <c r="B48" s="33"/>
      <c r="C48" s="170" t="str">
        <f>=HYPERLINK("https://professionnels.ofb.fr/fr/doc-fiches-especes/becasse-bois-scolopax-rusticola", "Fiche espèce")</f>
      </c>
      <c r="D48" s="8"/>
      <c r="E48" s="8"/>
      <c r="F48" s="18"/>
      <c r="G48" s="134" t="inlineStr">
        <is>
          <t/>
        </is>
      </c>
      <c r="H48" s="8"/>
      <c r="I48" s="8"/>
      <c r="J48" s="18"/>
      <c r="K48" s="33"/>
      <c r="L48" s="33"/>
      <c r="M48" s="170" t="str">
        <f>=HYPERLINK("https://drive.google.com/file/d/1PqClJnFQb2zpZGFF9P2s93YpivuMclmu/view", "Protocole de suivi Hivernage (capture et baguage)")</f>
      </c>
      <c r="N48" s="8"/>
      <c r="O48" s="18"/>
      <c r="P48" s="147" t="inlineStr">
        <is>
          <t/>
        </is>
      </c>
      <c r="Q48" s="8"/>
      <c r="R48" s="8"/>
      <c r="S48" s="8"/>
      <c r="T48" s="18"/>
      <c r="U48" s="38"/>
      <c r="V48" s="38"/>
      <c r="W48" s="38"/>
      <c r="X48" s="38"/>
      <c r="Y48" s="38"/>
      <c r="Z48" s="38"/>
      <c r="AA48" s="38"/>
      <c r="AB48" s="38"/>
    </row>
    <row customHeight="1" ht="15.75" r="49">
      <c r="A49" s="135">
        <v>45743.0</v>
      </c>
      <c r="B49" s="18"/>
      <c r="C49" s="172" t="str">
        <f>=HYPERLINK("https://inpn.mnhn.fr/docs/cahab/fiches/Becasse-desbois.pdf", "Cahiers d'Habitat Oiseaux")</f>
      </c>
      <c r="D49" s="8"/>
      <c r="E49" s="8"/>
      <c r="F49" s="18"/>
      <c r="G49" s="148" t="inlineStr">
        <is>
          <t/>
        </is>
      </c>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 ref="P48" r:id="rId4h"/>
    <hyperlink ref="G49" r:id="rId5h"/>
  </hyperlinks>
  <printOptions/>
  <pageMargins bottom="0.07874015748031496" footer="0.0" header="0.0" left="0.07874015748031496" right="0.07874015748031496" top="0.07874015748031496"/>
  <pageSetup paperSize="9" orientation="portrait"/>
  <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230</v>
      </c>
      <c r="D1" s="35"/>
      <c r="E1" s="35"/>
      <c r="F1" s="35"/>
      <c r="G1" s="35"/>
      <c r="H1" s="35"/>
      <c r="I1" s="36"/>
      <c r="J1" s="33"/>
      <c r="K1" s="33"/>
      <c r="L1" s="33"/>
      <c r="M1" s="37" t="str">
        <f>C1</f>
        <v>Observatoire national des étiages (ONDE)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231</v>
      </c>
      <c r="N6" s="129">
        <v>1.0</v>
      </c>
      <c r="O6" s="36"/>
      <c r="P6" s="51"/>
      <c r="Q6" s="52" t="s">
        <v>85</v>
      </c>
      <c r="R6" s="53"/>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232</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233</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234</v>
      </c>
      <c r="M11" s="78" t="s">
        <v>235</v>
      </c>
      <c r="N11" s="79" t="s">
        <v>236</v>
      </c>
      <c r="O11" s="36"/>
      <c r="P11" s="73"/>
      <c r="T11" s="67"/>
      <c r="U11" s="38"/>
      <c r="V11" s="38"/>
      <c r="W11" s="38"/>
      <c r="X11" s="38"/>
      <c r="Y11" s="38"/>
      <c r="Z11" s="38"/>
      <c r="AA11" s="38"/>
      <c r="AB11" s="38"/>
    </row>
    <row r="12">
      <c r="A12" s="45"/>
      <c r="B12" s="80" t="s">
        <v>64</v>
      </c>
      <c r="C12" s="81" t="s">
        <v>237</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238</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1" t="s">
        <v>239</v>
      </c>
      <c r="D16" s="63"/>
      <c r="E16" s="63"/>
      <c r="F16" s="63"/>
      <c r="G16" s="63"/>
      <c r="H16" s="64"/>
      <c r="I16" s="73"/>
      <c r="J16" s="67"/>
      <c r="K16" s="45"/>
      <c r="L16" s="79" t="s">
        <v>240</v>
      </c>
      <c r="M16" s="35"/>
      <c r="N16" s="35"/>
      <c r="O16" s="87"/>
      <c r="P16" s="79" t="s">
        <v>241</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242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243</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244</v>
      </c>
      <c r="N29" s="35"/>
      <c r="O29" s="87"/>
      <c r="P29" s="171" t="str">
        <f>=HYPERLINK("http://www.onde.eaufrance.fr/", "Site officiel")</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=HYPERLINK("https://hubeau.eaufrance.fr/page/api-ecoulement", "API Hubeau")</f>
      </c>
      <c r="Q30" s="8"/>
      <c r="R30" s="18"/>
      <c r="S30" s="132" t="inlineStr">
        <is>
          <t/>
        </is>
      </c>
      <c r="T30" s="102"/>
      <c r="U30" s="38"/>
      <c r="V30" s="38"/>
      <c r="W30" s="38"/>
      <c r="X30" s="38"/>
      <c r="Y30" s="38"/>
      <c r="Z30" s="38"/>
      <c r="AA30" s="38"/>
      <c r="AB30" s="38"/>
    </row>
    <row customHeight="1" ht="15.75" r="31">
      <c r="A31" s="45"/>
      <c r="B31" s="73"/>
      <c r="E31" s="40"/>
      <c r="F31" s="39"/>
      <c r="H31" s="67"/>
      <c r="I31" s="86" t="s">
        <v>249</v>
      </c>
      <c r="J31" s="87"/>
      <c r="K31" s="45"/>
      <c r="L31" s="65"/>
      <c r="M31" s="39"/>
      <c r="O31" s="67"/>
      <c r="P31" s="171" t="str">
        <f>=HYPERLINK("https://data.ofb.fr/catalogue/data-eaufrance/fre/catalog.search%23/metadata/1006fb89-6dfe-4063-b601-0c510ad31077", "Catalogue de données OFB")</f>
      </c>
      <c r="Q31" s="8"/>
      <c r="R31" s="18"/>
      <c r="S31" s="132" t="inlineStr">
        <is>
          <t/>
        </is>
      </c>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71" t="str">
        <f>=HYPERLINK("https://ofb-idf.github.io/PRR_ONDE/", "Tableau de bord interne (NE PAS DIFFUSER)")</f>
      </c>
      <c r="Q33" s="8"/>
      <c r="R33" s="18"/>
      <c r="S33" s="132" t="inlineStr">
        <is>
          <t/>
        </is>
      </c>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254</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255</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254</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255</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256</v>
      </c>
      <c r="M44" s="35"/>
      <c r="N44" s="35"/>
      <c r="O44" s="35"/>
      <c r="P44" s="35"/>
      <c r="Q44" s="35"/>
      <c r="R44" s="35"/>
      <c r="S44" s="35"/>
      <c r="T44" s="87"/>
      <c r="U44" s="38"/>
      <c r="V44" s="38"/>
      <c r="W44" s="38"/>
      <c r="X44" s="38"/>
      <c r="Y44" s="38"/>
      <c r="Z44" s="38"/>
      <c r="AA44" s="38"/>
      <c r="AB44" s="38"/>
    </row>
    <row customHeight="1" ht="15.75" r="45">
      <c r="A45" s="45"/>
      <c r="B45" s="151" t="s">
        <v>257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=HYPERLINK("file://ad.intra/dfs/COMMUNS/REGIONS/IDF/DR/05_CONNAISSANCE/ONDE/01_Documentation/ONDE_fiche%20technique.pdf", "Plaquette de présentation (Serveur DR)")</f>
      </c>
      <c r="D47" s="96"/>
      <c r="E47" s="96"/>
      <c r="F47" s="97"/>
      <c r="G47" s="124" t="inlineStr">
        <is>
          <t/>
        </is>
      </c>
      <c r="H47" s="96"/>
      <c r="I47" s="96"/>
      <c r="J47" s="97"/>
      <c r="K47" s="125" t="s">
        <v>93</v>
      </c>
      <c r="L47" s="18"/>
      <c r="M47" s="170" t="str">
        <f>=HYPERLINK("https://intranet.ofb.fr/gestion-quantitative-de-leau-et-des-secheresses", "Gestion quantitative de l'eau et sécheresses (intranet)")</f>
      </c>
      <c r="N47" s="8"/>
      <c r="O47" s="18"/>
      <c r="P47" s="134" t="inlineStr">
        <is>
          <t/>
        </is>
      </c>
      <c r="Q47" s="8"/>
      <c r="R47" s="8"/>
      <c r="S47" s="8"/>
      <c r="T47" s="18"/>
      <c r="U47" s="38"/>
      <c r="V47" s="38"/>
      <c r="W47" s="38"/>
      <c r="X47" s="38"/>
      <c r="Y47" s="38"/>
      <c r="Z47" s="38"/>
      <c r="AA47" s="38"/>
      <c r="AB47" s="38"/>
    </row>
    <row customHeight="1" ht="15.75" r="48">
      <c r="A48" s="33"/>
      <c r="B48" s="33"/>
      <c r="C48" s="170" t="str">
        <f>=HYPERLINK("https://www.ofb.gouv.fr/la-gestion-de-la-secheresse-en-8-questions-reponses", "La gestion de la sécheresse en 8 questions-réponses")</f>
      </c>
      <c r="D48" s="8"/>
      <c r="E48" s="8"/>
      <c r="F48" s="18"/>
      <c r="G48" s="134" t="inlineStr">
        <is>
          <t/>
        </is>
      </c>
      <c r="H48" s="8"/>
      <c r="I48" s="8"/>
      <c r="J48" s="18"/>
      <c r="K48" s="33"/>
      <c r="L48" s="33"/>
      <c r="M48" s="170" t="str">
        <f>=HYPERLINK("https://intranet.ofb.fr/sites/default/files/Ressources/Th%C3%A9matiques/s%C3%A9cheresse/Fiches%20techniques_manquedeau_faune%20aquatique.pdf", "Fiches de synthèse de l'impact du manque d'eau sur la biodiversité (intranet)")</f>
      </c>
      <c r="N48" s="8"/>
      <c r="O48" s="18"/>
      <c r="P48" s="134" t="inlineStr">
        <is>
          <t/>
        </is>
      </c>
      <c r="Q48" s="8"/>
      <c r="R48" s="8"/>
      <c r="S48" s="8"/>
      <c r="T48" s="18"/>
      <c r="U48" s="38"/>
      <c r="V48" s="38"/>
      <c r="W48" s="38"/>
      <c r="X48" s="38"/>
      <c r="Y48" s="38"/>
      <c r="Z48" s="38"/>
      <c r="AA48" s="38"/>
      <c r="AB48" s="38"/>
    </row>
    <row customHeight="1" ht="15.75" r="49">
      <c r="A49" s="135">
        <v>45743.0</v>
      </c>
      <c r="B49" s="18"/>
      <c r="C49" s="170" t="str">
        <f>=HYPERLINK("https://professionnels.ofb.fr/fr/doc-dataviz/dataviz-lassechement-estival-cours-deau-metropole-2012-2022", "Dataviz nationale")</f>
      </c>
      <c r="D49" s="8"/>
      <c r="E49" s="8"/>
      <c r="F49" s="18"/>
      <c r="G49" s="134" t="inlineStr">
        <is>
          <t/>
        </is>
      </c>
      <c r="H49" s="8"/>
      <c r="I49" s="8"/>
      <c r="J49" s="18"/>
      <c r="K49" s="33"/>
      <c r="L49" s="33"/>
      <c r="M49" s="170" t="str">
        <f>=HYPERLINK("https://www.drieat.ile-de-france.developpement-durable.gouv.fr/bulletin-de-suivi-hydrologique-d-ile-de-france-r4864.html", "Bulletin de suivi hydrologique d'Île-de-France")</f>
      </c>
      <c r="N49" s="8"/>
      <c r="O49" s="18"/>
      <c r="P49" s="134"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hyperlink ref="S31" r:id="rId3h" location="/metadata/1006fb89-6dfe-4063-b601-0c510ad31077"/>
    <hyperlink ref="S33" r:id="rId4h"/>
    <hyperlink ref="P47" r:id="rId5h"/>
    <hyperlink ref="G48" r:id="rId6h"/>
    <hyperlink ref="P48" r:id="rId7h"/>
    <hyperlink ref="G49" r:id="rId8h"/>
    <hyperlink ref="P49" r:id="rId9h"/>
  </hyperlinks>
  <printOptions/>
  <pageMargins bottom="0.07874015748031496" footer="0.0" header="0.0" left="0.07874015748031496" right="0.07874015748031496" top="0.07874015748031496"/>
  <pageSetup paperSize="9" orientation="portrait"/>
  <drawing r:id="rId1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270</v>
      </c>
      <c r="D1" s="35"/>
      <c r="E1" s="35"/>
      <c r="F1" s="35"/>
      <c r="G1" s="35"/>
      <c r="H1" s="35"/>
      <c r="I1" s="36"/>
      <c r="J1" s="33"/>
      <c r="K1" s="33"/>
      <c r="L1" s="33"/>
      <c r="M1" s="37" t="str">
        <f>C1</f>
        <v>Caractérisation des obstacles à l'écoulement</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271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272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273</v>
      </c>
      <c r="M11" s="152" t="s">
        <v>132</v>
      </c>
      <c r="N11" s="79" t="s">
        <v>274</v>
      </c>
      <c r="O11" s="36"/>
      <c r="P11" s="73"/>
      <c r="T11" s="67"/>
      <c r="U11" s="38"/>
      <c r="V11" s="38"/>
      <c r="W11" s="38"/>
      <c r="X11" s="38"/>
      <c r="Y11" s="38"/>
      <c r="Z11" s="38"/>
      <c r="AA11" s="38"/>
      <c r="AB11" s="38"/>
    </row>
    <row r="12">
      <c r="A12" s="45"/>
      <c r="B12" s="80" t="s">
        <v>64</v>
      </c>
      <c r="C12" s="81" t="s">
        <v>275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0" t="s">
        <v>276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277</v>
      </c>
      <c r="D16" s="63"/>
      <c r="E16" s="63"/>
      <c r="F16" s="63"/>
      <c r="G16" s="63"/>
      <c r="H16" s="64"/>
      <c r="I16" s="73"/>
      <c r="J16" s="67"/>
      <c r="K16" s="45"/>
      <c r="L16" s="79" t="s">
        <v>278</v>
      </c>
      <c r="M16" s="35"/>
      <c r="N16" s="35"/>
      <c r="O16" s="87"/>
      <c r="P16" s="79" t="s">
        <v>279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280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3" t="s">
        <v>281</v>
      </c>
      <c r="N29" s="35"/>
      <c r="O29" s="87"/>
      <c r="P29" s="171" t="str">
        <f>=HYPERLINK("https://www.sandre.eaufrance.fr/atlas/srv/fre/catalog.search%23/metadata/59057026-b40c-4cf9-9e3e-7296e0aa1a78", "Catalogue de données du Sandre")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284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285</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286</v>
      </c>
      <c r="C39" s="114" t="s">
        <v>85</v>
      </c>
      <c r="D39" s="114" t="s">
        <v>85</v>
      </c>
      <c r="E39" s="114" t="s">
        <v>85</v>
      </c>
      <c r="F39" s="114" t="s">
        <v>85</v>
      </c>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285</v>
      </c>
      <c r="C42" s="113" t="s">
        <v>85</v>
      </c>
      <c r="D42" s="113" t="s">
        <v>85</v>
      </c>
      <c r="E42" s="113" t="s">
        <v>85</v>
      </c>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286</v>
      </c>
      <c r="C43" s="113" t="s">
        <v>85</v>
      </c>
      <c r="D43" s="113" t="s">
        <v>85</v>
      </c>
      <c r="E43" s="113" t="s">
        <v>85</v>
      </c>
      <c r="F43" s="113" t="s">
        <v>85</v>
      </c>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117</v>
      </c>
      <c r="M44" s="35"/>
      <c r="N44" s="35"/>
      <c r="O44" s="35"/>
      <c r="P44" s="35"/>
      <c r="Q44" s="35"/>
      <c r="R44" s="35"/>
      <c r="S44" s="35"/>
      <c r="T44" s="87"/>
      <c r="U44" s="38"/>
      <c r="V44" s="38"/>
      <c r="W44" s="38"/>
      <c r="X44" s="38"/>
      <c r="Y44" s="38"/>
      <c r="Z44" s="38"/>
      <c r="AA44" s="38"/>
      <c r="AB44" s="38"/>
    </row>
    <row customHeight="1" ht="15.75" r="45">
      <c r="A45" s="45"/>
      <c r="B45" s="121" t="s">
        <v>287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=HYPERLINK("https://www.ofb.gouv.fr/la-continuite-ecologique-des-cours-deau", "La continuité écologique des cours d'eau")</f>
      </c>
      <c r="D47" s="96"/>
      <c r="E47" s="96"/>
      <c r="F47" s="97"/>
      <c r="G47" s="133" t="inlineStr">
        <is>
          <t/>
        </is>
      </c>
      <c r="H47" s="96"/>
      <c r="I47" s="96"/>
      <c r="J47" s="97"/>
      <c r="K47" s="125" t="s">
        <v>93</v>
      </c>
      <c r="L47" s="18"/>
      <c r="M47" s="170" t="str">
        <f>=HYPERLINK("file://ad.intra/dfs/COMMUNS/REGIONS/IDF/DR/05_CONNAISSANCE/ROE/04_Bilans", "Bilans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=HYPERLINK("https://professionnels.ofb.fr/fr/doc-dataviz/dataviz-mieux-connaitre-ouvrages-qui-jalonnent-nos-cours-deau", "Dataviz nationale")</f>
      </c>
      <c r="D48" s="8"/>
      <c r="E48" s="8"/>
      <c r="F48" s="18"/>
      <c r="G48" s="134" t="inlineStr">
        <is>
          <t/>
        </is>
      </c>
      <c r="H48" s="8"/>
      <c r="I48" s="8"/>
      <c r="J48" s="18"/>
      <c r="K48" s="33"/>
      <c r="L48" s="33"/>
      <c r="M48" s="170" t="str">
        <f>=HYPERLINK("https://professionnels.ofb.fr/fr/node/387", "La méthode ICE")</f>
      </c>
      <c r="N48" s="8"/>
      <c r="O48" s="18"/>
      <c r="P48" s="134"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metadata/59057026-b40c-4cf9-9e3e-7296e0aa1a78"/>
    <hyperlink ref="G47" r:id="rId2h"/>
    <hyperlink ref="G48" r:id="rId3h"/>
    <hyperlink ref="P48" r:id="rId4h"/>
  </hyperlinks>
  <printOptions/>
  <pageMargins bottom="0.07874015748031496" footer="0.0" header="0.0" left="0.07874015748031496" right="0.07874015748031496" top="0.07874015748031496"/>
  <pageSetup paperSize="9" orientation="portrait"/>
  <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tabColor rgb="FFFFFFFF"/>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55" t="s">
        <v>295</v>
      </c>
      <c r="D1" s="35"/>
      <c r="E1" s="35"/>
      <c r="F1" s="35"/>
      <c r="G1" s="35"/>
      <c r="H1" s="35"/>
      <c r="I1" s="36"/>
      <c r="J1" s="33"/>
      <c r="K1" s="33"/>
      <c r="L1" s="33"/>
      <c r="M1" s="37" t="str">
        <f>C1</f>
        <v>Dispositif de suivi des bocages (DSB)</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156</v>
      </c>
      <c r="N6" s="50">
        <v>1.0</v>
      </c>
      <c r="O6" s="36"/>
      <c r="P6" s="51"/>
      <c r="Q6" s="52"/>
      <c r="R6" s="156"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7" t="s">
        <v>296</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297</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2" t="s">
        <v>203</v>
      </c>
      <c r="M11" s="152" t="s">
        <v>204</v>
      </c>
      <c r="N11" s="154" t="s">
        <v>298</v>
      </c>
      <c r="O11" s="36"/>
      <c r="P11" s="73"/>
      <c r="T11" s="67"/>
      <c r="U11" s="38"/>
      <c r="V11" s="38"/>
      <c r="W11" s="38"/>
      <c r="X11" s="38"/>
      <c r="Y11" s="38"/>
      <c r="Z11" s="38"/>
      <c r="AA11" s="38"/>
      <c r="AB11" s="38"/>
    </row>
    <row r="12">
      <c r="A12" s="45"/>
      <c r="B12" s="80" t="s">
        <v>64</v>
      </c>
      <c r="C12" s="137" t="s">
        <v>299</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0" t="s">
        <v>300</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9" t="s">
        <v>301</v>
      </c>
      <c r="D16" s="63"/>
      <c r="E16" s="63"/>
      <c r="F16" s="63"/>
      <c r="G16" s="63"/>
      <c r="H16" s="64"/>
      <c r="I16" s="73"/>
      <c r="J16" s="67"/>
      <c r="K16" s="45"/>
      <c r="L16" s="154" t="s">
        <v>302</v>
      </c>
      <c r="M16" s="35"/>
      <c r="N16" s="35"/>
      <c r="O16" s="87"/>
      <c r="P16" s="158" t="s">
        <v>303</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9"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60" t="s">
        <v>304</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61" t="s">
        <v>305</v>
      </c>
      <c r="N29" s="35"/>
      <c r="O29" s="87"/>
      <c r="P29" s="174" t="str">
        <f>=HYPERLINK("https://geoservices.ign.fr/bdhaie", "BD Haie")</f>
      </c>
      <c r="Q29" s="8"/>
      <c r="R29" s="18"/>
      <c r="S29" s="16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140" t="s">
        <v>308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4" t="s">
        <v>309</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4" t="s">
        <v>310</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4" t="s">
        <v>309</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4" t="s">
        <v>310</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311</v>
      </c>
      <c r="M44" s="35"/>
      <c r="N44" s="35"/>
      <c r="O44" s="35"/>
      <c r="P44" s="35"/>
      <c r="Q44" s="35"/>
      <c r="R44" s="35"/>
      <c r="S44" s="35"/>
      <c r="T44" s="87"/>
      <c r="U44" s="38"/>
      <c r="V44" s="38"/>
      <c r="W44" s="38"/>
      <c r="X44" s="38"/>
      <c r="Y44" s="38"/>
      <c r="Z44" s="38"/>
      <c r="AA44" s="38"/>
      <c r="AB44" s="38"/>
    </row>
    <row customHeight="1" ht="15.75" r="45">
      <c r="A45" s="45"/>
      <c r="B45" s="165" t="s">
        <v>312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3" t="str">
        <f>=HYPERLINK("https://www.ofb.gouv.fr/haies-et-bocages-des-reservoirs-de-biodiversite", "Haies et bocages (Site OFB)")</f>
      </c>
      <c r="D47" s="96"/>
      <c r="E47" s="96"/>
      <c r="F47" s="97"/>
      <c r="G47" s="167" t="inlineStr">
        <is>
          <t/>
        </is>
      </c>
      <c r="H47" s="96"/>
      <c r="I47" s="96"/>
      <c r="J47" s="97"/>
      <c r="K47" s="125" t="s">
        <v>93</v>
      </c>
      <c r="L47" s="18"/>
      <c r="M47" s="172" t="str">
        <f>=HYPERLINK("https://professionnels.ofb.fr/fr/node/852", "Connaître la haie et le bocage")</f>
      </c>
      <c r="N47" s="8"/>
      <c r="O47" s="18"/>
      <c r="P47" s="148" t="inlineStr">
        <is>
          <t/>
        </is>
      </c>
      <c r="Q47" s="8"/>
      <c r="R47" s="8"/>
      <c r="S47" s="8"/>
      <c r="T47" s="18"/>
      <c r="U47" s="38"/>
      <c r="V47" s="38"/>
      <c r="W47" s="38"/>
      <c r="X47" s="38"/>
      <c r="Y47" s="38"/>
      <c r="Z47" s="38"/>
      <c r="AA47" s="38"/>
      <c r="AB47" s="38"/>
    </row>
    <row customHeight="1" ht="15.75" r="48">
      <c r="A48" s="33"/>
      <c r="B48" s="33"/>
      <c r="C48" s="172" t="str">
        <f>=HYPERLINK("https://professionnels.ofb.fr/index.php/fr/doc-comprendre-agir/lessentiel-haie", "L'essentiel sur la haie")</f>
      </c>
      <c r="D48" s="8"/>
      <c r="E48" s="8"/>
      <c r="F48" s="18"/>
      <c r="G48" s="148" t="inlineStr">
        <is>
          <t/>
        </is>
      </c>
      <c r="H48" s="8"/>
      <c r="I48" s="8"/>
      <c r="J48" s="18"/>
      <c r="K48" s="33"/>
      <c r="L48" s="33"/>
      <c r="M48" s="172" t="str">
        <f>=HYPERLINK("file://ad.intra/dfs/COMMUNS/REGIONS/IDF/DR/05_CONNAISSANCE/HABITATS/Bocage/03_DSB/DNSB_TEST2021-NATIONAL.pdf", "Dispositif de suivi du bocage - Protocole")</f>
      </c>
      <c r="N48" s="8"/>
      <c r="O48" s="18"/>
      <c r="P48" s="146" t="inlineStr">
        <is>
          <t/>
        </is>
      </c>
      <c r="Q48" s="8"/>
      <c r="R48" s="8"/>
      <c r="S48" s="8"/>
      <c r="T48" s="18"/>
      <c r="U48" s="38"/>
      <c r="V48" s="38"/>
      <c r="W48" s="38"/>
      <c r="X48" s="38"/>
      <c r="Y48" s="38"/>
      <c r="Z48" s="38"/>
      <c r="AA48" s="38"/>
      <c r="AB48" s="38"/>
    </row>
    <row customHeight="1" ht="15.75" r="49">
      <c r="A49" s="168">
        <v>45756.0</v>
      </c>
      <c r="B49" s="18"/>
      <c r="C49" s="172" t="str">
        <f>=HYPERLINK("https://professionnels.ofb.fr/index.php/fr/haies-bocage", "Haies et bocages (Portail technique)")</f>
      </c>
      <c r="D49" s="8"/>
      <c r="E49" s="8"/>
      <c r="F49" s="18"/>
      <c r="G49" s="148" t="inlineStr">
        <is>
          <t/>
        </is>
      </c>
      <c r="H49" s="8"/>
      <c r="I49" s="8"/>
      <c r="J49" s="18"/>
      <c r="K49" s="33"/>
      <c r="L49" s="33"/>
      <c r="M49" s="172" t="str">
        <f>=HYPERLINK("file://ad.intra/dfs/COMMUNS/REGIONS/IDF/DR/05_CONNAISSANCE/HABITATS/Bocage/02_ATLAS", "Atlas cartographique des densités de haies en Ile-de-France")</f>
      </c>
      <c r="N49" s="8"/>
      <c r="O49" s="18"/>
      <c r="P49" s="146"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G49" r:id="rId5h"/>
  </hyperlinks>
  <printOptions/>
  <pageMargins bottom="0.07874015748031496" footer="0.0" header="0.0" left="0.07874015748031496" right="0.07874015748031496" top="0.07874015748031496"/>
  <pageSetup paperSize="9" orientation="portrait"/>
  <drawing r:id="rId6"/>
</worksheet>
</file>

<file path=docProps/app.xml><?xml version="1.0" encoding="utf-8"?>
<Properties xmlns="http://schemas.openxmlformats.org/officeDocument/2006/extended-properties" xmlns:vt="http://schemas.openxmlformats.org/officeDocument/2006/docPropsVType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2025-04-09T14:47:28Z</dcterms:created>
  <cp:lastModifiedBy/>
</cp:coreProperties>
</file>