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chat" sheetId="4" state="visible" r:id="rId1"/>
    <sheet name="castor" sheetId="5" state="visible" r:id="rId2"/>
    <sheet name="pmc" sheetId="6" state="visible" r:id="rId3"/>
    <sheet name="loup" sheetId="7" state="visible" r:id="rId4"/>
    <sheet name="becasse" sheetId="8" state="visible" r:id="rId5"/>
    <sheet name="onde" sheetId="9" state="visible" r:id="rId6"/>
    <sheet name="roe" sheetId="10" state="visible" r:id="rId7"/>
    <sheet name="bocage" sheetId="11" state="visible" r:id="rId8"/>
  </sheets>
</workbook>
</file>

<file path=xl/sharedStrings.xml><?xml version="1.0" encoding="utf-8"?>
<sst xmlns="http://schemas.openxmlformats.org/spreadsheetml/2006/main" count="325" uniqueCount="325">
  <si>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</si>
  <si>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</si>
  <si>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</si>
  <si>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</si>
  <si>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</si>
  <si>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</si>
  <si>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</si>
  <si>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</si>
  <si>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</si>
  <si>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</si>
  <si>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</si>
  <si>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</si>
  <si>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</si>
  <si>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</si>
  <si>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</si>
  <si>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</si>
  <si>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</si>
  <si>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</si>
  <si>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</si>
  <si>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</si>
  <si>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</si>
  <si>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</si>
  <si>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</si>
  <si>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</si>
  <si>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</si>
  <si>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</si>
  <si>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</si>
  <si>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</si>
  <si>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</si>
  <si>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</si>
  <si>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</si>
  <si>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</si>
  <si>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</si>
  <si>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</si>
  <si>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</si>
  <si>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</si>
  <si>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</si>
  <si>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</si>
  <si>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</si>
  <si>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</si>
  <si>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</si>
  <si>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</si>
  <si>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</si>
  <si>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</si>
  <si>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</si>
  <si>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</si>
  <si>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</si>
  <si>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</si>
  <si>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</si>
  <si>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</si>
  <si>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</si>
  <si>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estimation durée</t>
  </si>
  <si>
    <t>nombre agents</t>
  </si>
  <si>
    <t>novice</t>
  </si>
  <si>
    <t>initié</t>
  </si>
  <si>
    <t>formé</t>
  </si>
  <si>
    <t>maitrise</t>
  </si>
  <si>
    <t>expert</t>
  </si>
  <si>
    <t>Description</t>
  </si>
  <si>
    <t>Rôles</t>
  </si>
  <si>
    <t xml:space="preserve">Formations </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</si>
  <si>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</si>
  <si>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</si>
  <si>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</si>
  <si>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</si>
  <si>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</si>
  <si>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</si>
  <si>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</si>
  <si>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</si>
  <si>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</si>
  <si>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</si>
  <si>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</si>
  <si>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</si>
  <si>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</si>
  <si>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</si>
  <si>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</si>
  <si>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</si>
  <si>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</si>
  <si>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</si>
  <si>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</si>
  <si>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</si>
  <si>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</si>
  <si>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</si>
  <si>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</si>
  <si>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</si>
  <si>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</si>
  <si>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</si>
  <si>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</si>
  <si>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</si>
  <si>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</si>
  <si>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</si>
  <si>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</si>
  <si>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</si>
  <si>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</si>
  <si>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</si>
  <si>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</si>
  <si>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</si>
  <si>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</si>
  <si>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</si>
  <si>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</si>
  <si>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</si>
  <si>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</si>
  <si>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</si>
  <si>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</si>
  <si>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</si>
  <si>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</si>
  <si>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</si>
  <si>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</si>
  <si>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</si>
  <si>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</si>
  <si>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</si>
  <si>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</si>
  <si>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</si>
  <si>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</si>
  <si>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</si>
  <si>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</si>
  <si>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</si>
  <si>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Observations opportunistes</t>
  </si>
  <si>
    <t>Fiche espèce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</si>
  <si>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</si>
  <si>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</si>
  <si>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</si>
  <si>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</si>
  <si>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</si>
  <si>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</si>
  <si>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</si>
  <si>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</si>
  <si>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Serveur DR</t>
  </si>
  <si>
    <t xml:space="preserve">file://ad.intra/dfs/COMMUNS/REGIONS/IDF/DR/05_CONNAISSANCE/PMC/Chat_Forestier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</si>
  <si>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</si>
  <si>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</si>
  <si>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</si>
  <si>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</si>
  <si>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</si>
  <si>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</si>
  <si>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Suivre l’évolution spatio-temporelle du Castor européen
Étudier la structure génétique de la population de Castor européen
Former des agents constatant les dégâts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</si>
  <si>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</si>
  <si>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Rapportage de la Directive européenne Habitat Faune Flore
Régulation du piégeage près des cours d'eau colonisés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</si>
  <si>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</si>
  <si>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</si>
  <si>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</si>
  <si>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</si>
  <si>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</si>
  <si>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</si>
  <si>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</si>
  <si>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</si>
  <si>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</si>
  <si>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</si>
  <si>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</si>
  <si>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</si>
  <si>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</si>
  <si>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</si>
  <si>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</si>
  <si>
    <t>Rezo PMCC</t>
  </si>
  <si>
    <t>http://geo.ofb.fr/rezopmcc</t>
  </si>
  <si>
    <t>Réseau Petits et Méso-Carnivores</t>
  </si>
  <si>
    <t>variable</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</si>
  <si>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</si>
  <si>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</si>
  <si>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</si>
  <si>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</si>
  <si>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Suivre l’évolution de l’aire de répartitions des 14 espèces, la dynamique de certaines populations et améliorer les connaissances sur leur écologie.
Former et partager les connaissances sur l’écologie de ces espèces.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</si>
  <si>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Arnaud LOIZE
77: Anne-Gaëlle BLANC
78-95: Jennifer BONHOMME
91: Cyril KLEINPRINZ</t>
    </r>
  </si>
  <si>
    <t>Rapportages européens (DHFF, EEE)
Listes rouges de l’UICN
Classement ‘Espèces susceptibles d’occasionner des dégâts (ESOD)’</t>
  </si>
  <si>
    <t>En général:
- Accès à l’outil Rezo-PMCC (appli smartphone ou site internet)
Prélèvement tissu pour analyse génétique:
- kit de prélèvement PMCC (gants, tube Eppendorf, alcool, ciseaux)
- fiche adaptée</t>
  </si>
  <si>
    <t>Opportuniste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</si>
  <si>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</si>
  <si>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</si>
  <si>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</si>
  <si>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</si>
  <si>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</si>
  <si>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</si>
  <si>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</si>
  <si>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file://ad.intra/dfs/COMMUNS/REGIONS/IDF/DR/05_CONNAISSANCE/PMC</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</si>
  <si>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</si>
  <si>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</si>
  <si>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</si>
  <si>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</si>
  <si>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</si>
  <si>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</si>
  <si>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</si>
  <si>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 ; 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</si>
  <si>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</si>
  <si>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</si>
  <si>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</si>
  <si>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</si>
  <si>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</si>
  <si>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</si>
  <si>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</si>
  <si>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</si>
  <si>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</si>
  <si>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</si>
  <si>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</si>
  <si>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</si>
  <si>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</si>
  <si>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</si>
  <si>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</si>
  <si>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</si>
  <si>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</si>
  <si>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</si>
  <si>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</si>
  <si>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</si>
  <si>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</si>
  <si>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</si>
  <si>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</si>
  <si>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</si>
  <si>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</si>
  <si>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Correspondants départementaux:</t>
    </r>
    <r>
      <rPr>
        <rFont val="Calibri"/>
        <color theme="1"/>
        <sz val="11.0"/>
      </rPr>
      <t xml:space="preserve">
77: Julien CURE
78-95: Estelle DEBOST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</si>
  <si>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</si>
  <si>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</si>
  <si>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</si>
  <si>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</si>
  <si>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</si>
  <si>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</si>
  <si>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</si>
  <si>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</si>
  <si>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</si>
  <si>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</si>
  <si>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</si>
  <si>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</si>
  <si>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</si>
  <si>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</si>
  <si>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Croule: 1 soirée/maille entre le 15 mai et le 30 juin
Baguage: 3 soirées avant le 10 décembre / 4 soirées entre le 10 décembre et le 20 février / 2 soirées après le 20 février</t>
  </si>
  <si>
    <t>https://professionnels.ofb.fr/fr/reseau-becasse</t>
  </si>
  <si>
    <t>file://ad.intra/dfs/COMMUNS/REGIONS/IDF/DR/05_CONNAISSANCE/Becasse/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</si>
  <si>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</si>
  <si>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</si>
  <si>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</si>
  <si>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</si>
  <si>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</si>
  <si>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</si>
  <si>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</si>
  <si>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</si>
  <si>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</si>
  <si>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</si>
  <si>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</si>
  <si>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</si>
  <si>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</si>
  <si>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</si>
  <si>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</si>
  <si>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</si>
  <si>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</si>
  <si>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</si>
  <si>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</si>
  <si>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</si>
  <si>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</si>
  <si>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</si>
  <si>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</si>
  <si>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</si>
  <si>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</si>
  <si>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</si>
  <si>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</si>
  <si>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</si>
  <si>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</si>
  <si>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</si>
  <si>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</si>
  <si>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</si>
  <si>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</si>
  <si>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</si>
  <si>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</si>
  <si>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</si>
  <si>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</si>
  <si>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</si>
  <si>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</si>
  <si>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</si>
  <si>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</si>
  <si>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Dataviz nationale</t>
  </si>
  <si>
    <t>https://professionnels.ofb.fr/fr/doc-dataviz/dataviz-lassechement-estival-cours-deau-metropole-2012-2022</t>
  </si>
  <si>
    <t>Bulletin de suivi hydrologique d'Île-de-France</t>
  </si>
  <si>
    <t>https://www.drieat.ile-de-france.developpement-durable.gouv.fr/bulletin-de-suivi-hydrologique-d-ile-de-france-r4864.html</t>
  </si>
  <si>
    <t>Caractérisation des obstacles à l'écoulement</t>
  </si>
  <si>
    <t>Le ROE permet d’avoir une information spatialisée sur les obstacles à l’écoulement des cours d’eau d’origine humaine (caractéristiques, usages, gestion). Cette information peut être complétée dans la BDOE.</t>
  </si>
  <si>
    <t>Outil Géobs:
- Consultation: sur demande à l'assistance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</si>
  <si>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</si>
  <si>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</si>
  <si>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</si>
  <si>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Gaëtan MORNET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</si>
  <si>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</si>
  <si>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</si>
  <si>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</si>
  <si>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</si>
  <si>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</si>
  <si>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</si>
  <si>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</si>
  <si>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</si>
  <si>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</si>
  <si>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</si>
  <si>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</si>
  <si>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</si>
  <si>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</si>
  <si>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</si>
  <si>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</si>
  <si>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https://professionnels.ofb.fr/fr/doc-dataviz/dataviz-mieux-connaitre-ouvrages-qui-jalonnent-nos-cours-deau</t>
  </si>
  <si>
    <t>La méthode ICE</t>
  </si>
  <si>
    <t>https://professionnels.ofb.fr/fr/node/387</t>
  </si>
  <si>
    <t>Dispositif de suivi des bocages (DSB)</t>
  </si>
  <si>
    <t>Le dispositif de suivi des bocages, initié en 2017, vise l'amélioration de la connaissance des paysages bocagers et le suivi de leurs écosystèmes associés. Après l'établissement d'une couche nationale de référence des linéaires de haies diffusée par l'IGN depuis 2020 et la cartographie des types de paysages bocagers, la phase actuelle doit établir des références locales qualitatives sur les haies. En Ile-de-France la densité en haies est très faible, souvent inférieure à 20 mètres linéaires par hectare. Les haies et bocages sont pourtant des milieux privilégiés par de nombreuses espèces et des facteurs de continuité écologique.</t>
  </si>
  <si>
    <t>Connaissance en botanique (végétation arborée et arbustives)</t>
  </si>
  <si>
    <t>Recueil de données
Saisie des données</t>
  </si>
  <si>
    <t>Suivre l’évolution quantitative et qualitative des territoires bocagers</t>
  </si>
  <si>
    <r>
      <rPr>
        <rFont val="Calibri"/>
        <b/>
        <color theme="1"/>
        <sz val="11.0"/>
      </rPr>
      <t>Animation nationale:</t>
    </r>
    <r>
      <rPr>
        <rFont val="Calibri"/>
        <color theme="1"/>
        <sz val="11.0"/>
      </rPr>
      <t xml:space="preserve">
Sophie MORIN
Sylvain HAIE
</t>
    </r>
    <r>
      <rPr>
        <rFont val="Calibri"/>
        <b/>
        <color theme="1"/>
        <sz val="11.0"/>
      </rPr>
      <t>Animation régionale:</t>
    </r>
    <r>
      <rPr>
        <rFont val="Calibri"/>
        <color theme="1"/>
        <sz val="11.0"/>
      </rPr>
      <t xml:space="preserve">
Samuel DEMBSKI
</t>
    </r>
  </si>
  <si>
    <t xml:space="preserve">Suivi temporel de la qualité du bocage. 
Cibler les zones pour la mise en place de mesures de préservation / restauration. 
Evaluer l'impact des modes de gestion des écosystèmes bocagers.
Aide pour les documents de planification (Pacte en faveur de la haie), les politiques agricoles et la construction de l’observatoire de la haie. </t>
  </si>
  <si>
    <t>Caractérisation des haies d'une sélection de mailles de 1 km² (hors zones urbaines).
Pour 4/16ème de la surface de chacune des mailles :
- Localisation des haies, des alignements d’arbres et des modes d’occupation du sol.
- Description des haies : forme (selon la classification simplifiée disponible), emprise au sol,  composition, intensité de gestion, présence de facteurs favorables à la biodiversité...</t>
  </si>
  <si>
    <t>- Tablette intégrant le fond orthophotographique de la maille + accès à l'outil de saisie
- Smartphone pour se repérer si nécessaire, faire de la prise de vue, avec application "Pl@ntnet" installée
- Guide botanique (flore forestière française par exemple)
- Télémètre
- Fiches de description des haies (en cas de panne de la tablette ou pour saisie a posteriori)
⚠️ Avertir le(les) propriétaires des parcelles où s'effectuent les relevés</t>
  </si>
  <si>
    <t>Sélection de mailles de 1km²</t>
  </si>
  <si>
    <t>Saisie des relevés sur "adresse à préciser" directement sur le terrain</t>
  </si>
  <si>
    <t>BD Haie</t>
  </si>
  <si>
    <t>https://geoservices.ign.fr/bdhaie</t>
  </si>
  <si>
    <t>IGN</t>
  </si>
  <si>
    <t>possible</t>
  </si>
  <si>
    <t>préférable</t>
  </si>
  <si>
    <t>Observations opportunistes (en particulier avifaune)</t>
  </si>
  <si>
    <t>Un suivi tous les 6 ans.
Les relevés sont réalisés de préférence pendant la saison de végétation.</t>
  </si>
  <si>
    <t>Haies et bocages (Site OFB)</t>
  </si>
  <si>
    <t>https://www.ofb.gouv.fr/haies-et-bocages-des-reservoirs-de-biodiversite</t>
  </si>
  <si>
    <t>Connaître la haie et le bocage</t>
  </si>
  <si>
    <t>https://professionnels.ofb.fr/fr/node/852</t>
  </si>
  <si>
    <t>L'essentiel sur la haie</t>
  </si>
  <si>
    <t>https://professionnels.ofb.fr/index.php/fr/doc-comprendre-agir/lessentiel-haie</t>
  </si>
  <si>
    <t>Dispositif de suivi du bocage - Protocole</t>
  </si>
  <si>
    <t>file://ad.intra/dfs/COMMUNS/REGIONS/IDF/DR/05_CONNAISSANCE/HABITATS/Bocage/03_DSB/DNSB_TEST2021-NATIONAL.pdf</t>
  </si>
  <si>
    <t>Haies et bocages (Portail technique)</t>
  </si>
  <si>
    <t>https://professionnels.ofb.fr/index.php/fr/haies-bocage</t>
  </si>
  <si>
    <t>Atlas cartographique des densités de haies en Ile-de-France</t>
  </si>
  <si>
    <t>file://ad.intra/dfs/COMMUNS/REGIONS/IDF/DR/05_CONNAISSANCE/HABITATS/Bocage/02_ATLAS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</si>
</sst>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d\-m"/>
    <numFmt numFmtId="166" formatCode="yyyy-mm-dd"/>
  </numFmts>
  <fonts count="36">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sz val="10.0"/>
      <color theme="1"/>
      <name val="Calibri"/>
    </font>
    <font>
      <u/>
      <sz val="11.0"/>
      <color rgb="FF000000"/>
      <name val="Calibri"/>
    </font>
    <font>
      <u/>
      <sz val="11.0"/>
      <color rgb="FF0563C1"/>
      <name val="Calibri"/>
    </font>
    <font>
      <u/>
      <sz val="11.0"/>
      <color rgb="FF0563C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b/>
      <sz val="9.0"/>
      <color theme="1"/>
      <name val="Calibri"/>
    </font>
    <font>
      <sz val="8.0"/>
      <color theme="1"/>
      <name val="Calibri"/>
    </font>
    <font>
      <u/>
      <sz val="11.0"/>
      <color rgb="FF0000FF"/>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73">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15" fillId="0" fontId="3" numFmtId="0" xfId="0" applyAlignment="1" applyBorder="1" applyFont="1">
      <alignment horizontal="left" readingOrder="0" shrinkToFit="0" vertical="center" wrapText="0"/>
    </xf>
    <xf borderId="16" fillId="0" fontId="3" numFmtId="0" xfId="0" applyAlignment="1" applyBorder="1" applyFont="1">
      <alignment horizontal="left" readingOrder="0" shrinkToFit="0" vertical="center" wrapText="0"/>
    </xf>
    <xf borderId="17" fillId="0" fontId="3" numFmtId="0" xfId="0" applyAlignment="1" applyBorder="1" applyFont="1">
      <alignment horizontal="left" readingOrder="0" shrinkToFit="0" vertical="center" wrapText="0"/>
    </xf>
    <xf borderId="18" fillId="0" fontId="3" numFmtId="0" xfId="0" applyAlignment="1" applyBorder="1" applyFont="1">
      <alignment shrinkToFit="0" vertical="center" wrapText="0"/>
    </xf>
    <xf borderId="19" fillId="0" fontId="3" numFmtId="0" xfId="0" applyAlignment="1" applyBorder="1" applyFont="1">
      <alignment shrinkToFit="0" vertical="center" wrapText="0"/>
    </xf>
    <xf borderId="20" fillId="0" fontId="3" numFmtId="0" xfId="0" applyAlignment="1" applyBorder="1" applyFont="1">
      <alignment readingOrder="0" shrinkToFit="0" vertical="center" wrapText="0"/>
    </xf>
    <xf borderId="21" fillId="0" fontId="3" numFmtId="0" xfId="0" applyAlignment="1" applyBorder="1" applyFont="1">
      <alignment shrinkToFit="0" vertical="center" wrapText="0"/>
    </xf>
    <xf borderId="22" fillId="0" fontId="3" numFmtId="0" xfId="0" applyAlignment="1" applyBorder="1" applyFont="1">
      <alignment shrinkToFit="0" vertical="center" wrapText="0"/>
    </xf>
    <xf borderId="23" fillId="0" fontId="3" numFmtId="0" xfId="0" applyAlignment="1" applyBorder="1" applyFont="1">
      <alignment readingOrder="0" shrinkToFit="0" vertical="center" wrapText="0"/>
    </xf>
    <xf borderId="23" fillId="0" fontId="3" numFmtId="0" xfId="0" applyAlignment="1" applyBorder="1" applyFont="1">
      <alignment shrinkToFit="0" vertical="center" wrapText="0"/>
    </xf>
    <xf borderId="20" fillId="0" fontId="3" numFmtId="0" xfId="0" applyAlignment="1" applyBorder="1" applyFont="1">
      <alignment shrinkToFit="0" vertical="center" wrapText="0"/>
    </xf>
    <xf borderId="24" fillId="0" fontId="3" numFmtId="0" xfId="0" applyAlignment="1" applyBorder="1" applyFont="1">
      <alignment readingOrder="0" shrinkToFit="0" vertical="center" wrapText="0"/>
    </xf>
    <xf borderId="25" fillId="0" fontId="3" numFmtId="0" xfId="0" applyAlignment="1" applyBorder="1" applyFont="1">
      <alignment readingOrder="0" shrinkToFit="0" vertical="center" wrapText="0"/>
    </xf>
    <xf borderId="26" fillId="0" fontId="3" numFmtId="0" xfId="0" applyAlignment="1" applyBorder="1" applyFont="1">
      <alignment readingOrder="0" shrinkToFit="0" vertical="center" wrapText="0"/>
    </xf>
    <xf borderId="4" fillId="3" fontId="3" numFmtId="0" xfId="0" applyBorder="1" applyFill="1" applyFont="1"/>
    <xf borderId="27" fillId="3" fontId="4" numFmtId="0" xfId="0" applyAlignment="1" applyBorder="1" applyFont="1">
      <alignment horizontal="center" vertical="center"/>
    </xf>
    <xf borderId="28" fillId="0" fontId="2" numFmtId="0" xfId="0" applyBorder="1" applyFont="1"/>
    <xf borderId="29" fillId="0" fontId="2" numFmtId="0" xfId="0" applyBorder="1" applyFont="1"/>
    <xf borderId="27" fillId="3" fontId="5" numFmtId="0" xfId="0" applyAlignment="1" applyBorder="1" applyFont="1">
      <alignment horizontal="center" vertical="center"/>
    </xf>
    <xf borderId="0" fillId="0" fontId="3" numFmtId="0" xfId="0"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4" fillId="4" fontId="6" numFmtId="0" xfId="0" applyBorder="1" applyFill="1" applyFont="1"/>
    <xf borderId="4" fillId="4" fontId="3" numFmtId="0" xfId="0" applyBorder="1" applyFont="1"/>
    <xf borderId="35" fillId="4" fontId="7" numFmtId="0" xfId="0" applyBorder="1" applyFont="1"/>
    <xf borderId="36" fillId="4" fontId="3" numFmtId="0" xfId="0" applyAlignment="1" applyBorder="1" applyFont="1">
      <alignment shrinkToFit="0" vertical="center" wrapText="1"/>
    </xf>
    <xf borderId="27" fillId="4" fontId="3" numFmtId="0" xfId="0" applyAlignment="1" applyBorder="1" applyFont="1">
      <alignment horizontal="center" vertical="center"/>
    </xf>
    <xf borderId="37" fillId="4" fontId="3" numFmtId="0" xfId="0" applyAlignment="1" applyBorder="1" applyFont="1">
      <alignment horizontal="left" readingOrder="0" shrinkToFit="0" vertical="center" wrapText="1"/>
    </xf>
    <xf borderId="27" fillId="4" fontId="3" numFmtId="0" xfId="0" applyAlignment="1" applyBorder="1" applyFont="1">
      <alignment horizontal="center" readingOrder="0" shrinkToFit="0" vertical="center" wrapText="1"/>
    </xf>
    <xf borderId="35"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36" fillId="9" fontId="12" numFmtId="0" xfId="0" applyAlignment="1" applyBorder="1" applyFill="1" applyFont="1">
      <alignment horizontal="center" shrinkToFit="0" vertical="center" wrapText="1"/>
    </xf>
    <xf borderId="38" fillId="4" fontId="3" numFmtId="0" xfId="0" applyBorder="1" applyFont="1"/>
    <xf borderId="39" fillId="0" fontId="2" numFmtId="0" xfId="0" applyBorder="1" applyFont="1"/>
    <xf borderId="35" fillId="4" fontId="13" numFmtId="0" xfId="0" applyAlignment="1" applyBorder="1" applyFont="1">
      <alignment horizontal="center" vertical="top"/>
    </xf>
    <xf borderId="4" fillId="4" fontId="13" numFmtId="0" xfId="0" applyAlignment="1" applyBorder="1" applyFont="1">
      <alignment horizontal="center" vertical="top"/>
    </xf>
    <xf borderId="36" fillId="4" fontId="13" numFmtId="0" xfId="0" applyAlignment="1" applyBorder="1" applyFont="1">
      <alignment horizontal="center" shrinkToFit="0" vertical="center" wrapText="1"/>
    </xf>
    <xf borderId="40" fillId="4" fontId="7" numFmtId="0" xfId="0" applyAlignment="1" applyBorder="1" applyFont="1">
      <alignment vertical="top"/>
    </xf>
    <xf borderId="41" fillId="4" fontId="3" numFmtId="0" xfId="0" applyAlignment="1" applyBorder="1" applyFont="1">
      <alignment horizontal="left" shrinkToFit="0" vertical="top" wrapText="1"/>
    </xf>
    <xf borderId="42" fillId="0" fontId="2" numFmtId="0" xfId="0" applyBorder="1" applyFont="1"/>
    <xf borderId="43" fillId="0" fontId="2" numFmtId="0" xfId="0" applyBorder="1" applyFont="1"/>
    <xf borderId="35" fillId="4" fontId="3" numFmtId="0" xfId="0" applyBorder="1" applyFont="1"/>
    <xf borderId="35" fillId="4" fontId="7" numFmtId="0" xfId="0" applyAlignment="1" applyBorder="1" applyFont="1">
      <alignment vertical="top"/>
    </xf>
    <xf borderId="44" fillId="0" fontId="2" numFmtId="0" xfId="0" applyBorder="1" applyFont="1"/>
    <xf borderId="36" fillId="4" fontId="3" numFmtId="0" xfId="0" applyBorder="1" applyFont="1"/>
    <xf borderId="4" fillId="4" fontId="7" numFmtId="0" xfId="0" applyBorder="1" applyFont="1"/>
    <xf borderId="45" fillId="0" fontId="3" numFmtId="0" xfId="0" applyAlignment="1" applyBorder="1" applyFont="1">
      <alignment horizontal="left" readingOrder="0" shrinkToFit="0" vertical="top" wrapText="1"/>
    </xf>
    <xf borderId="46" fillId="4" fontId="14" numFmtId="0" xfId="0" applyBorder="1" applyFont="1"/>
    <xf borderId="13" fillId="4" fontId="14" numFmtId="0" xfId="0" applyAlignment="1" applyBorder="1" applyFont="1">
      <alignment horizontal="left"/>
    </xf>
    <xf borderId="45" fillId="0" fontId="2" numFmtId="0" xfId="0" applyBorder="1" applyFont="1"/>
    <xf borderId="47" fillId="4" fontId="7" numFmtId="0" xfId="0" applyAlignment="1" applyBorder="1" applyFont="1">
      <alignment vertical="top"/>
    </xf>
    <xf borderId="48" fillId="0" fontId="2" numFmtId="0" xfId="0" applyBorder="1" applyFont="1"/>
    <xf borderId="49" fillId="0" fontId="2" numFmtId="0" xfId="0" applyBorder="1" applyFont="1"/>
    <xf borderId="50" fillId="0" fontId="2" numFmtId="0" xfId="0" applyBorder="1" applyFont="1"/>
    <xf borderId="51" fillId="4" fontId="3" numFmtId="0" xfId="0" applyAlignment="1" applyBorder="1" applyFont="1">
      <alignment horizontal="left" shrinkToFit="0" vertical="top" wrapText="1"/>
    </xf>
    <xf borderId="52" fillId="4" fontId="3" numFmtId="0" xfId="0" applyAlignment="1" applyBorder="1" applyFont="1">
      <alignment horizontal="left" shrinkToFit="0" vertical="top" wrapText="1"/>
    </xf>
    <xf borderId="40" fillId="2" fontId="7" numFmtId="0" xfId="0" applyAlignment="1" applyBorder="1" applyFont="1">
      <alignment vertical="top"/>
    </xf>
    <xf borderId="41" fillId="2" fontId="3" numFmtId="0" xfId="0" applyAlignment="1" applyBorder="1" applyFont="1">
      <alignment horizontal="left" shrinkToFit="0" vertical="top" wrapText="1"/>
    </xf>
    <xf borderId="40" fillId="2" fontId="7" numFmtId="0" xfId="0" applyAlignment="1" applyBorder="1" applyFont="1">
      <alignment shrinkToFit="0" vertical="top" wrapText="1"/>
    </xf>
    <xf borderId="53" fillId="2" fontId="7" numFmtId="0" xfId="0" applyAlignment="1" applyBorder="1" applyFont="1">
      <alignment shrinkToFit="0" vertical="top" wrapText="1"/>
    </xf>
    <xf borderId="54" fillId="0" fontId="2" numFmtId="0" xfId="0" applyBorder="1" applyFont="1"/>
    <xf borderId="35" fillId="2" fontId="7" numFmtId="0" xfId="0" applyAlignment="1" applyBorder="1" applyFont="1">
      <alignment vertical="top"/>
    </xf>
    <xf borderId="52" fillId="2" fontId="3" numFmtId="0" xfId="0" applyAlignment="1" applyBorder="1" applyFont="1">
      <alignment horizontal="left" shrinkToFit="0" vertical="top" wrapText="1"/>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47" fillId="2" fontId="7" numFmtId="0" xfId="0" applyAlignment="1" applyBorder="1" applyFont="1">
      <alignment vertical="top"/>
    </xf>
    <xf borderId="40" fillId="4" fontId="7" numFmtId="0" xfId="0" applyBorder="1" applyFont="1"/>
    <xf borderId="59" fillId="4" fontId="3" numFmtId="0" xfId="0" applyBorder="1" applyFont="1"/>
    <xf borderId="53" fillId="4" fontId="3" numFmtId="0" xfId="0" applyBorder="1" applyFont="1"/>
    <xf borderId="60" fillId="2" fontId="7" numFmtId="0" xfId="0" applyAlignment="1" applyBorder="1" applyFont="1">
      <alignment horizontal="left" vertical="top"/>
    </xf>
    <xf borderId="61" fillId="0" fontId="2" numFmtId="0" xfId="0" applyBorder="1" applyFont="1"/>
    <xf borderId="62" fillId="0" fontId="2" numFmtId="0" xfId="0" applyBorder="1" applyFont="1"/>
    <xf borderId="59" fillId="2" fontId="3" numFmtId="0" xfId="0" applyBorder="1" applyFont="1"/>
    <xf borderId="53" fillId="2" fontId="3" numFmtId="0" xfId="0" applyBorder="1" applyFont="1"/>
    <xf borderId="35" fillId="2" fontId="7" numFmtId="0" xfId="0" applyBorder="1" applyFont="1"/>
    <xf borderId="13" fillId="2" fontId="3" numFmtId="0" xfId="0" applyBorder="1" applyFont="1"/>
    <xf borderId="63" fillId="0" fontId="2" numFmtId="0" xfId="0" applyBorder="1" applyFont="1"/>
    <xf borderId="52" fillId="2" fontId="3" numFmtId="0" xfId="0" applyBorder="1" applyFont="1"/>
    <xf borderId="13" fillId="2" fontId="15" numFmtId="0" xfId="0" applyAlignment="1" applyBorder="1" applyFont="1">
      <alignment horizontal="left" shrinkToFit="0" vertical="top" wrapText="1"/>
    </xf>
    <xf borderId="27" fillId="2" fontId="16" numFmtId="0" xfId="0" applyAlignment="1" applyBorder="1" applyFont="1">
      <alignment horizontal="left" shrinkToFit="0" vertical="top" wrapText="1"/>
    </xf>
    <xf borderId="27" fillId="4" fontId="3" numFmtId="0" xfId="0" applyAlignment="1" applyBorder="1" applyFont="1">
      <alignment horizontal="left" shrinkToFit="0" vertical="center" wrapText="1"/>
    </xf>
    <xf borderId="64" fillId="2" fontId="16" numFmtId="0" xfId="0" applyAlignment="1" applyBorder="1" applyFont="1">
      <alignment shrinkToFit="0" vertical="top" wrapText="1"/>
    </xf>
    <xf borderId="13" fillId="2" fontId="16" numFmtId="0" xfId="0" applyAlignment="1" applyBorder="1" applyFont="1">
      <alignment shrinkToFit="0" vertical="top" wrapText="1"/>
    </xf>
    <xf borderId="40" fillId="2" fontId="7" numFmtId="0" xfId="0" applyBorder="1" applyFont="1"/>
    <xf borderId="59" fillId="2" fontId="7" numFmtId="0" xfId="0" applyAlignment="1" applyBorder="1" applyFont="1">
      <alignment vertical="top"/>
    </xf>
    <xf borderId="4" fillId="2" fontId="7" numFmtId="0" xfId="0" applyAlignment="1" applyBorder="1" applyFont="1">
      <alignment horizontal="center"/>
    </xf>
    <xf borderId="35"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65" fillId="0" fontId="2" numFmtId="0" xfId="0" applyBorder="1" applyFont="1"/>
    <xf borderId="66" fillId="2" fontId="16" numFmtId="0" xfId="0" applyAlignment="1" applyBorder="1" applyFont="1">
      <alignment shrinkToFit="0" vertical="top" wrapText="1"/>
    </xf>
    <xf borderId="67" fillId="0" fontId="2" numFmtId="0" xfId="0" applyBorder="1" applyFont="1"/>
    <xf borderId="68" fillId="0" fontId="2" numFmtId="0" xfId="0" applyBorder="1" applyFont="1"/>
    <xf borderId="69" fillId="2" fontId="16" numFmtId="0" xfId="0" applyAlignment="1" applyBorder="1" applyFont="1">
      <alignment shrinkToFit="0" vertical="top" wrapText="1"/>
    </xf>
    <xf borderId="70" fillId="0" fontId="2" numFmtId="0" xfId="0" applyBorder="1" applyFont="1"/>
    <xf borderId="52" fillId="2" fontId="3" numFmtId="0" xfId="0" applyAlignment="1" applyBorder="1" applyFont="1">
      <alignment horizontal="center" shrinkToFit="0" vertical="center" wrapText="1"/>
    </xf>
    <xf borderId="71" fillId="0" fontId="2" numFmtId="0" xfId="0" applyBorder="1" applyFont="1"/>
    <xf borderId="4" fillId="3" fontId="20" numFmtId="0" xfId="0" applyBorder="1" applyFont="1"/>
    <xf borderId="72"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37" fillId="4" fontId="3" numFmtId="0" xfId="0" applyAlignment="1" applyBorder="1" applyFont="1">
      <alignment horizontal="left" shrinkToFit="0" vertical="center" wrapText="1"/>
    </xf>
    <xf borderId="27" fillId="4" fontId="3" numFmtId="0" xfId="0" applyAlignment="1" applyBorder="1" applyFont="1">
      <alignment horizontal="center" shrinkToFit="0" vertical="center" wrapText="1"/>
    </xf>
    <xf borderId="41" fillId="4" fontId="22" numFmtId="0" xfId="0" applyAlignment="1" applyBorder="1" applyFont="1">
      <alignment horizontal="left" shrinkToFit="0" vertical="top" wrapText="1"/>
    </xf>
    <xf borderId="45" fillId="0" fontId="3" numFmtId="0" xfId="0" applyAlignment="1" applyBorder="1" applyFont="1">
      <alignment horizontal="left" shrinkToFit="0" vertical="top" wrapText="1"/>
    </xf>
    <xf borderId="13" fillId="2" fontId="23" numFmtId="0" xfId="0" applyAlignment="1" applyBorder="1" applyFont="1">
      <alignment shrinkToFit="0" vertical="top" wrapText="1"/>
    </xf>
    <xf borderId="72"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13" fillId="3" fontId="21" numFmtId="0" xfId="0" applyAlignment="1" applyBorder="1" applyFont="1">
      <alignment horizontal="left" readingOrder="0" shrinkToFit="0" vertical="center" wrapText="1"/>
    </xf>
    <xf borderId="27" fillId="4" fontId="3" numFmtId="165" xfId="0" applyAlignment="1" applyBorder="1" applyFont="1" applyNumberFormat="1">
      <alignment horizontal="center" shrinkToFit="0" vertical="center" wrapText="1"/>
    </xf>
    <xf borderId="41" fillId="2" fontId="3" numFmtId="0" xfId="0" applyAlignment="1" applyBorder="1" applyFont="1">
      <alignment horizontal="left" readingOrder="0" shrinkToFit="0" vertical="top" wrapText="1"/>
    </xf>
    <xf borderId="27" fillId="4" fontId="3" numFmtId="0" xfId="0" applyAlignment="1" applyBorder="1" applyFont="1">
      <alignment horizontal="left" shrinkToFit="0" vertical="top" wrapText="1"/>
    </xf>
    <xf borderId="41" fillId="2" fontId="22" numFmtId="0" xfId="0" applyAlignment="1" applyBorder="1" applyFont="1">
      <alignment horizontal="left" readingOrder="0" shrinkToFit="0" vertical="top" wrapText="1"/>
    </xf>
    <xf borderId="52" fillId="2" fontId="3" numFmtId="0" xfId="0" applyAlignment="1" applyBorder="1" applyFont="1">
      <alignment horizontal="left" readingOrder="0" shrinkToFit="0" vertical="top" wrapText="1"/>
    </xf>
    <xf borderId="41" fillId="2" fontId="22" numFmtId="0" xfId="0" applyAlignment="1" applyBorder="1" applyFont="1">
      <alignment horizontal="left" shrinkToFit="0" vertical="top" wrapText="1"/>
    </xf>
    <xf borderId="27" fillId="4" fontId="22" numFmtId="0" xfId="0" applyAlignment="1" applyBorder="1" applyFont="1">
      <alignment horizontal="right" shrinkToFit="0" vertical="center" wrapText="1"/>
    </xf>
    <xf borderId="27" fillId="2" fontId="26" numFmtId="0" xfId="0" applyAlignment="1" applyBorder="1" applyFont="1">
      <alignment horizontal="left" shrinkToFit="0" vertical="top" wrapText="1"/>
    </xf>
    <xf borderId="13" fillId="2" fontId="27" numFmtId="0" xfId="0" applyAlignment="1" applyBorder="1" applyFont="1">
      <alignment shrinkToFit="0" vertical="top" wrapText="1"/>
    </xf>
    <xf borderId="52" fillId="2" fontId="28" numFmtId="0" xfId="0" applyAlignment="1" applyBorder="1" applyFont="1">
      <alignment horizontal="left" shrinkToFit="0" vertical="center" wrapText="1"/>
    </xf>
    <xf borderId="13" fillId="3" fontId="29"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27" fillId="3" fontId="4" numFmtId="0" xfId="0" applyAlignment="1" applyBorder="1" applyFont="1">
      <alignment horizontal="right" vertical="center"/>
    </xf>
    <xf borderId="35" fillId="2" fontId="31" numFmtId="0" xfId="0" applyAlignment="1" applyBorder="1" applyFont="1">
      <alignment vertical="top"/>
    </xf>
    <xf borderId="52" fillId="2" fontId="22" numFmtId="0" xfId="0" applyAlignment="1" applyBorder="1" applyFont="1">
      <alignment horizontal="center" shrinkToFit="0" vertical="center" wrapText="1"/>
    </xf>
    <xf borderId="51" fillId="4" fontId="3" numFmtId="0" xfId="0" applyAlignment="1" applyBorder="1" applyFont="1">
      <alignment horizontal="left" readingOrder="0" shrinkToFit="0" vertical="top" wrapText="1"/>
    </xf>
    <xf borderId="27" fillId="4" fontId="3" numFmtId="0" xfId="0" applyAlignment="1" applyBorder="1" applyFont="1">
      <alignment horizontal="left" readingOrder="0" shrinkToFit="0" vertical="center" wrapText="1"/>
    </xf>
    <xf borderId="52" fillId="4" fontId="3" numFmtId="0" xfId="0" applyAlignment="1" applyBorder="1" applyFont="1">
      <alignment horizontal="left" readingOrder="0" shrinkToFit="0" vertical="top" wrapText="1"/>
    </xf>
    <xf borderId="27" fillId="3" fontId="4" numFmtId="0" xfId="0" applyAlignment="1" applyBorder="1" applyFont="1">
      <alignment horizontal="center" readingOrder="0" vertical="center"/>
    </xf>
    <xf borderId="4" fillId="7" fontId="10" numFmtId="0" xfId="0" applyAlignment="1" applyBorder="1" applyFont="1">
      <alignment horizontal="center" readingOrder="0" vertical="top"/>
    </xf>
    <xf borderId="41" fillId="4" fontId="32" numFmtId="0" xfId="0" applyAlignment="1" applyBorder="1" applyFont="1">
      <alignment horizontal="left" readingOrder="0" shrinkToFit="0" vertical="top" wrapText="1"/>
    </xf>
    <xf quotePrefix="1" borderId="52" fillId="4" fontId="3" numFmtId="0" xfId="0" applyAlignment="1" applyBorder="1" applyFont="1">
      <alignment horizontal="left" readingOrder="0" shrinkToFit="0" vertical="top" wrapText="1"/>
    </xf>
    <xf borderId="13" fillId="2" fontId="3" numFmtId="0" xfId="0" applyAlignment="1" applyBorder="1" applyFont="1">
      <alignment readingOrder="0"/>
    </xf>
    <xf borderId="27" fillId="2" fontId="16" numFmtId="0" xfId="0" applyAlignment="1" applyBorder="1" applyFont="1">
      <alignment horizontal="left" readingOrder="0" shrinkToFit="0" vertical="top" wrapText="1"/>
    </xf>
    <xf quotePrefix="1" borderId="27" fillId="4" fontId="3" numFmtId="0" xfId="0" applyAlignment="1" applyBorder="1" applyFont="1">
      <alignment horizontal="left" readingOrder="0" shrinkToFit="0" vertical="center" wrapText="1"/>
    </xf>
    <xf borderId="64" fillId="2" fontId="16" numFmtId="0" xfId="0" applyAlignment="1" applyBorder="1" applyFont="1">
      <alignment readingOrder="0" shrinkToFit="0" vertical="top" wrapText="1"/>
    </xf>
    <xf borderId="13" fillId="2" fontId="33" numFmtId="0" xfId="0" applyAlignment="1" applyBorder="1" applyFont="1">
      <alignment readingOrder="0" shrinkToFit="0" vertical="top" wrapText="1"/>
    </xf>
    <xf borderId="35" fillId="2" fontId="17" numFmtId="0" xfId="0" applyAlignment="1" applyBorder="1" applyFont="1">
      <alignment readingOrder="0" vertical="top"/>
    </xf>
    <xf borderId="52" fillId="2" fontId="3" numFmtId="0" xfId="0" applyAlignment="1" applyBorder="1" applyFont="1">
      <alignment horizontal="center" readingOrder="0" shrinkToFit="0" vertical="center" wrapText="1"/>
    </xf>
    <xf borderId="72" fillId="3" fontId="21" numFmtId="0" xfId="0" applyAlignment="1" applyBorder="1" applyFont="1">
      <alignment horizontal="left" readingOrder="0" shrinkToFit="0" vertical="center" wrapText="1"/>
    </xf>
    <xf borderId="72" fillId="3" fontId="34" numFmtId="0" xfId="0" applyAlignment="1" applyBorder="1" applyFont="1">
      <alignment horizontal="left" readingOrder="0" shrinkToFit="0" vertical="center" wrapText="1"/>
    </xf>
    <xf borderId="13" fillId="3" fontId="3" numFmtId="166" xfId="0" applyAlignment="1" applyBorder="1" applyFont="1" applyNumberFormat="1">
      <alignment horizontal="left" readingOrder="0"/>
    </xf>
    <xf applyAlignment="1" applyBorder="1" applyFont="1" borderId="72" fillId="3" fontId="35" numFmtId="0" xfId="0">
      <alignment horizontal="left" shrinkToFit="0" vertical="center" wrapText="1"/>
    </xf>
    <xf applyAlignment="1" applyBorder="1" applyFont="1" borderId="13" fillId="3" fontId="35" numFmtId="0" xfId="0">
      <alignment horizontal="left" shrinkToFit="0" vertical="center" wrapText="1"/>
    </xf>
    <xf applyAlignment="1" applyBorder="1" applyFont="1" borderId="64" fillId="2" fontId="35" numFmtId="0" xfId="0">
      <alignment shrinkToFit="0" vertical="top" wrapText="1"/>
    </xf>
    <xf applyAlignment="1" applyBorder="1" applyFont="1" borderId="13" fillId="3" fontId="35" numFmtId="0" xfId="0">
      <alignment horizontal="left" readingOrder="0" shrinkToFit="0" vertical="center" wrapText="1"/>
    </xf>
    <xf applyAlignment="1" applyBorder="1" applyFont="1" borderId="72" fillId="3" fontId="35" numFmtId="0" xfId="0">
      <alignment horizontal="left" readingOrder="0" shrinkToFit="0" vertical="center" wrapText="1"/>
    </xf>
    <xf applyAlignment="1" applyBorder="1" applyFont="1" borderId="64" fillId="2" fontId="35" numFmtId="0" xfId="0">
      <alignment readingOrder="0" shrinkToFit="0" vertical="top" wrapText="1"/>
    </xf>
  </cellXfs>
  <cellStyles count="1">
    <cellStyle xfId="0" name="Normal" builtinId="0"/>
  </cellStyles>
  <dxfs count="12">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3" pivot="0" name="suivis-style">
      <tableStyleElement dxfId="1" type="headerRow"/>
      <tableStyleElement dxfId="2" type="firstRowStripe"/>
      <tableStyleElement dxfId="3" type="secondRowStripe"/>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6.png"/></Relationships>
</file>

<file path=xl/drawings/_rels/drawing11.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3.png"/><Relationship Id="rId5" Type="http://schemas.openxmlformats.org/officeDocument/2006/relationships/image" Target="../media/image14.png"/></Relationships>
</file>

<file path=xl/drawings/_rels/drawing4.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2.png"/></Relationships>
</file>

<file path=xl/drawings/_rels/drawing5.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7.jpg"/></Relationships>
</file>

<file path=xl/drawings/_rels/drawing6.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6.png"/></Relationships>
</file>

<file path=xl/drawings/_rels/drawing7.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0.png"/><Relationship Id="rId5" Type="http://schemas.openxmlformats.org/officeDocument/2006/relationships/image" Target="../media/image6.png"/></Relationships>
</file>

<file path=xl/drawings/_rels/drawing8.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9.png"/><Relationship Id="rId5" Type="http://schemas.openxmlformats.org/officeDocument/2006/relationships/image" Target="../media/image8.png"/></Relationships>
</file>

<file path=xl/drawings/_rels/drawing9.xml.rels><?xml version="1.0" encoding="UTF-8" standalone="yes"?><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11.png"/><Relationship Id="rId5" Type="http://schemas.openxmlformats.org/officeDocument/2006/relationships/image" Target="../media/image12.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152400</xdr:colOff>
      <xdr:row>5</xdr:row>
      <xdr:rowOff>152400</xdr:rowOff>
    </xdr:from>
    <xdr:ext cx="1409700" cy="790575"/>
    <xdr:pic>
      <xdr:nvPicPr>
        <xdr:cNvPr id="0" name="image1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43200" cy="2743200"/>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7.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1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4.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carmen.carmencarto.fr/38/Castor.map" TargetMode="External"/><Relationship Id="rId2" Type="http://schemas.openxmlformats.org/officeDocument/2006/relationships/hyperlink" Target="https://professionnels.ofb.fr/fr/reseau-castor" TargetMode="External"/><Relationship Id="rId3" Type="http://schemas.openxmlformats.org/officeDocument/2006/relationships/hyperlink" Target="https://ged.ofb.fr/share/page/site/dridf-rseau-partenarial-castor/dashboard" TargetMode="External"/><Relationship Id="rId4" Type="http://schemas.openxmlformats.org/officeDocument/2006/relationships/hyperlink" Target="https://professionnels.ofb.fr/fr/doc-fiches-especes/castor-deurope-castor-fiber" TargetMode="External"/><Relationship Id="rId5" Type="http://schemas.openxmlformats.org/officeDocument/2006/relationships/hyperlink" Target="https://ged.ofb.fr/share/s/giB4EPFIRPmsQZiGFeYY0A" TargetMode="External"/><Relationship Id="rId6" Type="http://schemas.openxmlformats.org/officeDocument/2006/relationships/hyperlink" Target="http://geo.ofb.fr/rezopmcc" TargetMode="External"/><Relationship Id="rId7" Type="http://schemas.openxmlformats.org/officeDocument/2006/relationships/drawing" Target="../drawings/drawing5.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6.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8.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9.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7.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10.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8.xml.rels><?xml version="1.0" encoding="UTF-8" standalone="yes"?><Relationships xmlns="http://schemas.openxmlformats.org/package/2006/relationships"><Relationship Id="rId6" Type="http://schemas.openxmlformats.org/officeDocument/2006/relationships/drawing" Target="../drawings/drawing11.xml"/><Relationship Id="rId1h" Type="http://schemas.openxmlformats.org/officeDocument/2006/relationships/hyperlink" Target="https://geoservices.ign.fr/bdhaie" TargetMode="External"/><Relationship Id="rId2h" Type="http://schemas.openxmlformats.org/officeDocument/2006/relationships/hyperlink" Target="https://www.ofb.gouv.fr/haies-et-bocages-des-reservoirs-de-biodiversite" TargetMode="External"/><Relationship Id="rId3h" Type="http://schemas.openxmlformats.org/officeDocument/2006/relationships/hyperlink" Target="https://professionnels.ofb.fr/fr/node/852" TargetMode="External"/><Relationship Id="rId4h" Type="http://schemas.openxmlformats.org/officeDocument/2006/relationships/hyperlink" Target="https://professionnels.ofb.fr/index.php/fr/doc-comprendre-agir/lessentiel-haie" TargetMode="External"/><Relationship Id="rId5h" Type="http://schemas.openxmlformats.org/officeDocument/2006/relationships/hyperlink" Target="https://professionnels.ofb.fr/index.php/fr/haies-bocag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97</v>
      </c>
      <c r="D1" s="35"/>
      <c r="E1" s="35"/>
      <c r="F1" s="35"/>
      <c r="G1" s="35"/>
      <c r="H1" s="35"/>
      <c r="I1" s="36"/>
      <c r="J1" s="33"/>
      <c r="K1" s="33"/>
      <c r="L1" s="33"/>
      <c r="M1" s="37" t="str">
        <f>C1</f>
        <v>Suivi du Chat forestier</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99</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100</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101</v>
      </c>
      <c r="M11" s="78" t="s">
        <v>102</v>
      </c>
      <c r="N11" s="79" t="s">
        <v>103</v>
      </c>
      <c r="O11" s="36"/>
      <c r="P11" s="73"/>
      <c r="T11" s="67"/>
      <c r="U11" s="38"/>
      <c r="V11" s="38"/>
      <c r="W11" s="38"/>
      <c r="X11" s="38"/>
      <c r="Y11" s="38"/>
      <c r="Z11" s="38"/>
      <c r="AA11" s="38"/>
      <c r="AB11" s="38"/>
    </row>
    <row r="12">
      <c r="A12" s="45"/>
      <c r="B12" s="80" t="s">
        <v>64</v>
      </c>
      <c r="C12" s="81" t="s">
        <v>104</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105</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106</v>
      </c>
      <c r="D16" s="63"/>
      <c r="E16" s="63"/>
      <c r="F16" s="63"/>
      <c r="G16" s="63"/>
      <c r="H16" s="64"/>
      <c r="I16" s="73"/>
      <c r="J16" s="67"/>
      <c r="K16" s="45"/>
      <c r="L16" s="79" t="s">
        <v>107</v>
      </c>
      <c r="M16" s="35"/>
      <c r="N16" s="35"/>
      <c r="O16" s="87"/>
      <c r="P16" s="79" t="s">
        <v>108</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110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111</v>
      </c>
      <c r="N29" s="35"/>
      <c r="O29" s="87"/>
      <c r="P29" s="171" t="str">
        <f>=HYPERLINK("https://openobs.mnhn.fr/", "SINP national")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=HYPERLINK("https://geonature.arb-idf.fr/geonature/%23/synthese", "Géonat'IdF (CA: Etude Chat forestier) ")</f>
      </c>
      <c r="Q30" s="8"/>
      <c r="R30" s="18"/>
      <c r="S30" s="132" t="inlineStr">
        <is>
          <t/>
        </is>
      </c>
      <c r="T30" s="102"/>
      <c r="U30" s="38"/>
      <c r="V30" s="38"/>
      <c r="W30" s="38"/>
      <c r="X30" s="38"/>
      <c r="Y30" s="38"/>
      <c r="Z30" s="38"/>
      <c r="AA30" s="38"/>
      <c r="AB30" s="38"/>
    </row>
    <row customHeight="1" ht="15.75" r="31">
      <c r="A31" s="45"/>
      <c r="B31" s="73"/>
      <c r="E31" s="40"/>
      <c r="F31" s="39"/>
      <c r="H31" s="67"/>
      <c r="I31" s="86" t="s">
        <v>116</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=HYPERLINK("https://professionnels.ofb.fr/fr/doc-fiches-especes/chat-forestier-felis-silvestris-silvestris", "Fiche espèce")</f>
      </c>
      <c r="D47" s="96"/>
      <c r="E47" s="96"/>
      <c r="F47" s="97"/>
      <c r="G47" s="133" t="inlineStr">
        <is>
          <t/>
        </is>
      </c>
      <c r="H47" s="96"/>
      <c r="I47" s="96"/>
      <c r="J47" s="97"/>
      <c r="K47" s="125" t="s">
        <v>93</v>
      </c>
      <c r="L47" s="18"/>
      <c r="M47" s="170" t="str">
        <f>=HYPERLINK("https://ged.ofb.fr/share/page/site/etude-chat-forestier-idf/dashboard", "SiteAlfresco de l'étude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=HYPERLINK("https://oai-gem.ofb.fr/exl-php/document-affiche/ofb_recherche_oai/OUVRE_DOC/49974?fic=doc00073302.pdf", "Livret de présentation de l'étude IdF")</f>
      </c>
      <c r="D48" s="8"/>
      <c r="E48" s="8"/>
      <c r="F48" s="18"/>
      <c r="G48" s="134" t="inlineStr">
        <is>
          <t/>
        </is>
      </c>
      <c r="H48" s="8"/>
      <c r="I48" s="8"/>
      <c r="J48" s="18"/>
      <c r="K48" s="33"/>
      <c r="L48" s="33"/>
      <c r="M48" s="170" t="str">
        <f>=HYPERLINK("https://ged.ofb.fr/share/s/sY4zG36QS1aDJ34fKNlrhw", "Protocole")</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=HYPERLINK("https://www.youtube.com/watch?v=UopppCJfUHA", "Vidéo MNHN")</f>
      </c>
      <c r="D49" s="8"/>
      <c r="E49" s="8"/>
      <c r="F49" s="18"/>
      <c r="G49" s="134" t="inlineStr">
        <is>
          <t/>
        </is>
      </c>
      <c r="H49" s="8"/>
      <c r="I49" s="8"/>
      <c r="J49" s="18"/>
      <c r="K49" s="33"/>
      <c r="L49" s="33"/>
      <c r="M49" s="170" t="str">
        <f>=HYPERLINK("file://ad.intra/dfs/COMMUNS/REGIONS/IDF/DR/05_CONNAISSANCE/PMC/Chat_Forestier%20", "Serveur DR")</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129</v>
      </c>
      <c r="D1" s="35"/>
      <c r="E1" s="35"/>
      <c r="F1" s="35"/>
      <c r="G1" s="35"/>
      <c r="H1" s="35"/>
      <c r="I1" s="36"/>
      <c r="J1" s="33"/>
      <c r="K1" s="33"/>
      <c r="L1" s="33"/>
      <c r="M1" s="37" t="str">
        <f>C1</f>
        <v>Suivi du Castor d'Europe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98</v>
      </c>
      <c r="N6" s="137">
        <v>45689.0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130</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131</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132</v>
      </c>
      <c r="M11" s="78" t="s">
        <v>133</v>
      </c>
      <c r="N11" s="79" t="s">
        <v>134</v>
      </c>
      <c r="O11" s="36"/>
      <c r="P11" s="73"/>
      <c r="T11" s="67"/>
      <c r="U11" s="38"/>
      <c r="V11" s="38"/>
      <c r="W11" s="38"/>
      <c r="X11" s="38"/>
      <c r="Y11" s="38"/>
      <c r="Z11" s="38"/>
      <c r="AA11" s="38"/>
      <c r="AB11" s="38"/>
    </row>
    <row r="12">
      <c r="A12" s="45"/>
      <c r="B12" s="80" t="s">
        <v>64</v>
      </c>
      <c r="C12" s="138" t="s">
        <v>135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136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137</v>
      </c>
      <c r="D16" s="63"/>
      <c r="E16" s="63"/>
      <c r="F16" s="63"/>
      <c r="G16" s="63"/>
      <c r="H16" s="64"/>
      <c r="I16" s="73"/>
      <c r="J16" s="67"/>
      <c r="K16" s="45"/>
      <c r="L16" s="79" t="s">
        <v>138</v>
      </c>
      <c r="M16" s="35"/>
      <c r="N16" s="35"/>
      <c r="O16" s="87"/>
      <c r="P16" s="79" t="s">
        <v>139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109</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140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39" t="s">
        <v>141</v>
      </c>
      <c r="N29" s="35"/>
      <c r="O29" s="87"/>
      <c r="P29" s="171" t="str">
        <f>=HYPERLINK("https://carmen.carmencarto.fr/38/Castor.map", "Carte nationale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144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c r="G38" s="113"/>
      <c r="H38" s="113"/>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c r="D42" s="113"/>
      <c r="E42" s="113"/>
      <c r="F42" s="113"/>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145</v>
      </c>
      <c r="M44" s="35"/>
      <c r="N44" s="35"/>
      <c r="O44" s="35"/>
      <c r="P44" s="35"/>
      <c r="Q44" s="35"/>
      <c r="R44" s="35"/>
      <c r="S44" s="35"/>
      <c r="T44" s="87"/>
      <c r="U44" s="38"/>
      <c r="V44" s="38"/>
      <c r="W44" s="38"/>
      <c r="X44" s="38"/>
      <c r="Y44" s="38"/>
      <c r="Z44" s="38"/>
      <c r="AA44" s="38"/>
      <c r="AB44" s="38"/>
    </row>
    <row customHeight="1" ht="15.75" r="45">
      <c r="A45" s="45"/>
      <c r="B45" s="121" t="s">
        <v>146</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=HYPERLINK("https://professionnels.ofb.fr/fr/reseau-castor", "Le réseau Castor")</f>
      </c>
      <c r="D47" s="96"/>
      <c r="E47" s="96"/>
      <c r="F47" s="97"/>
      <c r="G47" s="133" t="inlineStr">
        <is>
          <t/>
        </is>
      </c>
      <c r="H47" s="96"/>
      <c r="I47" s="96"/>
      <c r="J47" s="97"/>
      <c r="K47" s="125" t="s">
        <v>93</v>
      </c>
      <c r="L47" s="18"/>
      <c r="M47" s="170" t="str">
        <f>=HYPERLINK("https://ged.ofb.fr/share/page/site/dridf-rseau-partenarial-castor/dashboard", "Site du réseau castor IdF")</f>
      </c>
      <c r="N47" s="8"/>
      <c r="O47" s="18"/>
      <c r="P47" s="134" t="inlineStr">
        <is>
          <t/>
        </is>
      </c>
      <c r="Q47" s="8"/>
      <c r="R47" s="8"/>
      <c r="S47" s="8"/>
      <c r="T47" s="18"/>
      <c r="U47" s="38"/>
      <c r="V47" s="38"/>
      <c r="W47" s="38"/>
      <c r="X47" s="38"/>
      <c r="Y47" s="38"/>
      <c r="Z47" s="38"/>
      <c r="AA47" s="38"/>
      <c r="AB47" s="38"/>
    </row>
    <row customHeight="1" ht="15.75" r="48">
      <c r="A48" s="33"/>
      <c r="B48" s="33"/>
      <c r="C48" s="170" t="str">
        <f>=HYPERLINK("https://professionnels.ofb.fr/fr/doc-fiches-especes/castor-deurope-castor-fiber", "Fiche espèce")</f>
      </c>
      <c r="D48" s="8"/>
      <c r="E48" s="8"/>
      <c r="F48" s="18"/>
      <c r="G48" s="134" t="inlineStr">
        <is>
          <t/>
        </is>
      </c>
      <c r="H48" s="8"/>
      <c r="I48" s="8"/>
      <c r="J48" s="18"/>
      <c r="K48" s="33"/>
      <c r="L48" s="33"/>
      <c r="M48" s="170" t="str">
        <f>=HYPERLINK("https://ged.ofb.fr/share/s/giB4EPFIRPmsQZiGFeYY0A", "Protocole")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70" t="str">
        <f>=HYPERLINK("http://geo.ofb.fr/rezopmcc", "Rezo PMCC")</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155</v>
      </c>
      <c r="D1" s="35"/>
      <c r="E1" s="35"/>
      <c r="F1" s="35"/>
      <c r="G1" s="35"/>
      <c r="H1" s="35"/>
      <c r="I1" s="36"/>
      <c r="J1" s="33"/>
      <c r="K1" s="33"/>
      <c r="L1" s="33"/>
      <c r="M1" s="37" t="str">
        <f>C1</f>
        <v>Réseau Petits et Méso-Carnivores</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157</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158</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159</v>
      </c>
      <c r="M11" s="78" t="s">
        <v>65</v>
      </c>
      <c r="N11" s="79" t="s">
        <v>160</v>
      </c>
      <c r="O11" s="36"/>
      <c r="P11" s="73"/>
      <c r="T11" s="67"/>
      <c r="U11" s="38"/>
      <c r="V11" s="38"/>
      <c r="W11" s="38"/>
      <c r="X11" s="38"/>
      <c r="Y11" s="38"/>
      <c r="Z11" s="38"/>
      <c r="AA11" s="38"/>
      <c r="AB11" s="38"/>
    </row>
    <row r="12">
      <c r="A12" s="45"/>
      <c r="B12" s="80" t="s">
        <v>64</v>
      </c>
      <c r="C12" s="140" t="s">
        <v>161</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162</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38" t="s">
        <v>163</v>
      </c>
      <c r="D16" s="63"/>
      <c r="E16" s="63"/>
      <c r="F16" s="63"/>
      <c r="G16" s="63"/>
      <c r="H16" s="64"/>
      <c r="I16" s="73"/>
      <c r="J16" s="67"/>
      <c r="K16" s="45"/>
      <c r="L16" s="79"/>
      <c r="M16" s="35"/>
      <c r="N16" s="35"/>
      <c r="O16" s="87"/>
      <c r="P16" s="79" t="s">
        <v>164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166</v>
      </c>
      <c r="N29" s="35"/>
      <c r="O29" s="87"/>
      <c r="P29" s="107" t="inlineStr">
        <is>
          <t>Articles de recherche</t>
        </is>
      </c>
      <c r="Q29" s="8"/>
      <c r="R29" s="18"/>
      <c r="S29" s="108"/>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=HYPERLINK("https://professionnels.ofb.fr/fr/node/1089", "Portail cartographique")</f>
      </c>
      <c r="Q30" s="8"/>
      <c r="R30" s="18"/>
      <c r="S30" s="132" t="inlineStr">
        <is>
          <t/>
        </is>
      </c>
      <c r="T30" s="102"/>
      <c r="U30" s="38"/>
      <c r="V30" s="38"/>
      <c r="W30" s="38"/>
      <c r="X30" s="38"/>
      <c r="Y30" s="38"/>
      <c r="Z30" s="38"/>
      <c r="AA30" s="38"/>
      <c r="AB30" s="38"/>
    </row>
    <row customHeight="1" ht="15.75" r="31">
      <c r="A31" s="45"/>
      <c r="B31" s="73"/>
      <c r="E31" s="40"/>
      <c r="F31" s="39"/>
      <c r="H31" s="67"/>
      <c r="I31" s="86"/>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170</v>
      </c>
      <c r="M44" s="35"/>
      <c r="N44" s="35"/>
      <c r="O44" s="35"/>
      <c r="P44" s="35"/>
      <c r="Q44" s="35"/>
      <c r="R44" s="35"/>
      <c r="S44" s="35"/>
      <c r="T44" s="87"/>
      <c r="U44" s="38"/>
      <c r="V44" s="38"/>
      <c r="W44" s="38"/>
      <c r="X44" s="38"/>
      <c r="Y44" s="38"/>
      <c r="Z44" s="38"/>
      <c r="AA44" s="38"/>
      <c r="AB44" s="38"/>
    </row>
    <row customHeight="1" ht="15.75" r="45">
      <c r="A45" s="45"/>
      <c r="B45" s="121"/>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=HYPERLINK("https://professionnels.ofb.fr/fr/reseau-petits-meso-carnivores", "Réseau PMCC")</f>
      </c>
      <c r="D47" s="96"/>
      <c r="E47" s="96"/>
      <c r="F47" s="97"/>
      <c r="G47" s="133" t="inlineStr">
        <is>
          <t/>
        </is>
      </c>
      <c r="H47" s="96"/>
      <c r="I47" s="96"/>
      <c r="J47" s="97"/>
      <c r="K47" s="125" t="s">
        <v>93</v>
      </c>
      <c r="L47" s="18"/>
      <c r="M47" s="170" t="str">
        <f>=HYPERLINK("http://geo.ofb.fr/rezopmcc", "Rezo PMCC")</f>
      </c>
      <c r="N47" s="8"/>
      <c r="O47" s="18"/>
      <c r="P47" s="134" t="inlineStr">
        <is>
          <t/>
        </is>
      </c>
      <c r="Q47" s="8"/>
      <c r="R47" s="8"/>
      <c r="S47" s="8"/>
      <c r="T47" s="18"/>
      <c r="U47" s="38"/>
      <c r="V47" s="38"/>
      <c r="W47" s="38"/>
      <c r="X47" s="38"/>
      <c r="Y47" s="38"/>
      <c r="Z47" s="38"/>
      <c r="AA47" s="38"/>
      <c r="AB47" s="38"/>
    </row>
    <row customHeight="1" ht="15.75" r="48">
      <c r="A48" s="33"/>
      <c r="B48" s="33"/>
      <c r="C48" s="126"/>
      <c r="D48" s="8"/>
      <c r="E48" s="8"/>
      <c r="F48" s="18"/>
      <c r="G48" s="126"/>
      <c r="H48" s="8"/>
      <c r="I48" s="8"/>
      <c r="J48" s="18"/>
      <c r="K48" s="33"/>
      <c r="L48" s="33"/>
      <c r="M48" s="170" t="str">
        <f>=HYPERLINK("file://ad.intra/dfs/COMMUNS/REGIONS/IDF/DR/05_CONNAISSANCE/PMC",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174</v>
      </c>
      <c r="D1" s="35"/>
      <c r="E1" s="35"/>
      <c r="F1" s="35"/>
      <c r="G1" s="35"/>
      <c r="H1" s="35"/>
      <c r="I1" s="36"/>
      <c r="J1" s="33"/>
      <c r="K1" s="33"/>
      <c r="L1" s="33"/>
      <c r="M1" s="37" t="str">
        <f>C1</f>
        <v>Réseau Loup/Lynx</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175</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176</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177</v>
      </c>
      <c r="M11" s="78" t="s">
        <v>178</v>
      </c>
      <c r="N11" s="79" t="s">
        <v>179</v>
      </c>
      <c r="O11" s="36"/>
      <c r="P11" s="73"/>
      <c r="T11" s="67"/>
      <c r="U11" s="38"/>
      <c r="V11" s="38"/>
      <c r="W11" s="38"/>
      <c r="X11" s="38"/>
      <c r="Y11" s="38"/>
      <c r="Z11" s="38"/>
      <c r="AA11" s="38"/>
      <c r="AB11" s="38"/>
    </row>
    <row r="12">
      <c r="A12" s="45"/>
      <c r="B12" s="80" t="s">
        <v>64</v>
      </c>
      <c r="C12" s="81" t="s">
        <v>180</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181</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182</v>
      </c>
      <c r="D16" s="63"/>
      <c r="E16" s="63"/>
      <c r="F16" s="63"/>
      <c r="G16" s="63"/>
      <c r="H16" s="64"/>
      <c r="I16" s="73"/>
      <c r="J16" s="67"/>
      <c r="K16" s="45"/>
      <c r="L16" s="79" t="s">
        <v>183</v>
      </c>
      <c r="M16" s="35"/>
      <c r="N16" s="35"/>
      <c r="O16" s="87"/>
      <c r="P16" s="79" t="s">
        <v>184</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165</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185</v>
      </c>
      <c r="N29" s="35"/>
      <c r="O29" s="87"/>
      <c r="P29" s="171" t="str">
        <f>=HYPERLINK("https://www.loupfrance.fr/carte-des-indices-de-presence-transmis-au-reseau-loup-lynx/", "Carte des indices de présence")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188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c r="C39" s="114"/>
      <c r="D39" s="114"/>
      <c r="E39" s="114"/>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c r="C43" s="113"/>
      <c r="D43" s="113"/>
      <c r="E43" s="113"/>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189</v>
      </c>
      <c r="M44" s="35"/>
      <c r="N44" s="35"/>
      <c r="O44" s="35"/>
      <c r="P44" s="35"/>
      <c r="Q44" s="35"/>
      <c r="R44" s="35"/>
      <c r="S44" s="35"/>
      <c r="T44" s="87"/>
      <c r="U44" s="38"/>
      <c r="V44" s="38"/>
      <c r="W44" s="38"/>
      <c r="X44" s="38"/>
      <c r="Y44" s="38"/>
      <c r="Z44" s="38"/>
      <c r="AA44" s="38"/>
      <c r="AB44" s="38"/>
    </row>
    <row customHeight="1" ht="15.75" r="45">
      <c r="A45" s="45"/>
      <c r="B45" s="121" t="s">
        <v>190</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=HYPERLINK("https://www.loupfrance.fr/", "Site d'information")</f>
      </c>
      <c r="D47" s="96"/>
      <c r="E47" s="96"/>
      <c r="F47" s="97"/>
      <c r="G47" s="133" t="inlineStr">
        <is>
          <t/>
        </is>
      </c>
      <c r="H47" s="96"/>
      <c r="I47" s="96"/>
      <c r="J47" s="97"/>
      <c r="K47" s="125" t="s">
        <v>93</v>
      </c>
      <c r="L47" s="18"/>
      <c r="M47" s="170" t="str">
        <f>=HYPERLINK("file://ad.intra/dfs/COMMUNS/REGIONS/IDF/DR/05_CONNAISSANCE/Loup",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=HYPERLINK("https://agriculture.gouv.fr/plan-loup-un-nouveau-cadre-national-dactions-pour-renforcer-la-coexistence-du-loup-et-des-activites", "Plan loup")</f>
      </c>
      <c r="D48" s="8"/>
      <c r="E48" s="8"/>
      <c r="F48" s="18"/>
      <c r="G48" s="134" t="inlineStr">
        <is>
          <t/>
        </is>
      </c>
      <c r="H48" s="8"/>
      <c r="I48" s="8"/>
      <c r="J48" s="18"/>
      <c r="K48" s="33"/>
      <c r="L48" s="33"/>
      <c r="M48" s="170" t="str">
        <f>=HYPERLINK("file://ad.intra/dfs/COMMUNS/REGIONS/IDF/DR/05_CONNAISSANCE/Loup/Guide%20r%C3%A9flexe%20r%C3%A9seau%20Loup%20Lynx_DRIDF_v2.4.pdf", "Guide réflexe (serveur DR)")</f>
      </c>
      <c r="N48" s="8"/>
      <c r="O48" s="18"/>
      <c r="P48" s="126"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34" t="s">
        <v>198</v>
      </c>
      <c r="D1" s="35"/>
      <c r="E1" s="35"/>
      <c r="F1" s="35"/>
      <c r="G1" s="35"/>
      <c r="H1" s="35"/>
      <c r="I1" s="36"/>
      <c r="J1" s="33"/>
      <c r="K1" s="33"/>
      <c r="L1" s="33"/>
      <c r="M1" s="37" t="str">
        <f>C1</f>
        <v>Réseau Bécasse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199</v>
      </c>
      <c r="N6" s="143" t="s">
        <v>200</v>
      </c>
      <c r="O6" s="36"/>
      <c r="P6" s="51"/>
      <c r="Q6" s="52"/>
      <c r="R6" s="53"/>
      <c r="S6" s="54" t="s">
        <v>85</v>
      </c>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201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202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203</v>
      </c>
      <c r="M11" s="78" t="s">
        <v>204</v>
      </c>
      <c r="N11" s="79" t="s">
        <v>205</v>
      </c>
      <c r="O11" s="36"/>
      <c r="P11" s="73"/>
      <c r="T11" s="67"/>
      <c r="U11" s="38"/>
      <c r="V11" s="38"/>
      <c r="W11" s="38"/>
      <c r="X11" s="38"/>
      <c r="Y11" s="38"/>
      <c r="Z11" s="38"/>
      <c r="AA11" s="38"/>
      <c r="AB11" s="38"/>
    </row>
    <row r="12">
      <c r="A12" s="45"/>
      <c r="B12" s="80" t="s">
        <v>64</v>
      </c>
      <c r="C12" s="81" t="s">
        <v>206</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207</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208</v>
      </c>
      <c r="D16" s="63"/>
      <c r="E16" s="63"/>
      <c r="F16" s="63"/>
      <c r="G16" s="63"/>
      <c r="H16" s="64"/>
      <c r="I16" s="73"/>
      <c r="J16" s="67"/>
      <c r="K16" s="45"/>
      <c r="L16" s="79" t="s">
        <v>209</v>
      </c>
      <c r="M16" s="35"/>
      <c r="N16" s="35"/>
      <c r="O16" s="87"/>
      <c r="P16" s="79" t="s">
        <v>210</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44" t="s">
        <v>212</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213</v>
      </c>
      <c r="N29" s="35"/>
      <c r="O29" s="87"/>
      <c r="P29" s="171" t="str">
        <f>=HYPERLINK("https://professionnels.ofb.fr/fr/node/1273", "Lettres d'information")</f>
      </c>
      <c r="Q29" s="8"/>
      <c r="R29" s="18"/>
      <c r="S29" s="145"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t="inlineStr">
        <is>
          <t>Réunions annuelles du réseau</t>
        </is>
      </c>
      <c r="Q30" s="8"/>
      <c r="R30" s="18"/>
      <c r="S30" s="108"/>
      <c r="T30" s="102"/>
      <c r="U30" s="38"/>
      <c r="V30" s="38"/>
      <c r="W30" s="38"/>
      <c r="X30" s="38"/>
      <c r="Y30" s="38"/>
      <c r="Z30" s="38"/>
      <c r="AA30" s="38"/>
      <c r="AB30" s="38"/>
    </row>
    <row customHeight="1" ht="15.75" r="31">
      <c r="A31" s="45"/>
      <c r="B31" s="73"/>
      <c r="E31" s="40"/>
      <c r="F31" s="39"/>
      <c r="H31" s="67"/>
      <c r="I31" s="86" t="s">
        <v>217</v>
      </c>
      <c r="J31" s="87"/>
      <c r="K31" s="45"/>
      <c r="L31" s="65"/>
      <c r="M31" s="39"/>
      <c r="O31" s="67"/>
      <c r="P31" s="107" t="inlineStr">
        <is>
          <t>Cartes de répartition et estimations d'abondance</t>
        </is>
      </c>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t="inlineStr">
        <is>
          <t>Articles techniques</t>
        </is>
      </c>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12" t="s">
        <v>220</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12" t="s">
        <v>221</v>
      </c>
      <c r="C39" s="114" t="s">
        <v>85</v>
      </c>
      <c r="D39" s="114" t="s">
        <v>85</v>
      </c>
      <c r="E39" s="114" t="s">
        <v>85</v>
      </c>
      <c r="F39" s="114"/>
      <c r="G39" s="114"/>
      <c r="H39" s="114"/>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12" t="s">
        <v>220</v>
      </c>
      <c r="C42" s="113"/>
      <c r="D42" s="113"/>
      <c r="E42" s="113"/>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12" t="s">
        <v>221</v>
      </c>
      <c r="C43" s="113"/>
      <c r="D43" s="113"/>
      <c r="E43" s="113"/>
      <c r="F43" s="113"/>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117</v>
      </c>
      <c r="M44" s="35"/>
      <c r="N44" s="35"/>
      <c r="O44" s="35"/>
      <c r="P44" s="35"/>
      <c r="Q44" s="35"/>
      <c r="R44" s="35"/>
      <c r="S44" s="35"/>
      <c r="T44" s="87"/>
      <c r="U44" s="38"/>
      <c r="V44" s="38"/>
      <c r="W44" s="38"/>
      <c r="X44" s="38"/>
      <c r="Y44" s="38"/>
      <c r="Z44" s="38"/>
      <c r="AA44" s="38"/>
      <c r="AB44" s="38"/>
    </row>
    <row customHeight="1" ht="15.75" r="45">
      <c r="A45" s="45"/>
      <c r="B45" s="146" t="s">
        <v>222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=HYPERLINK("https://professionnels.ofb.fr/fr/reseau-becasse", "Réseau Bécasse")</f>
      </c>
      <c r="D47" s="96"/>
      <c r="E47" s="96"/>
      <c r="F47" s="97"/>
      <c r="G47" s="133" t="inlineStr">
        <is>
          <t/>
        </is>
      </c>
      <c r="H47" s="96"/>
      <c r="I47" s="96"/>
      <c r="J47" s="97"/>
      <c r="K47" s="125" t="s">
        <v>93</v>
      </c>
      <c r="L47" s="18"/>
      <c r="M47" s="170" t="str">
        <f>=HYPERLINK("file://ad.intra/dfs/COMMUNS/REGIONS/IDF/DR/05_CONNAISSANCE/Becasse/", "Serveur DR")</f>
      </c>
      <c r="N47" s="8"/>
      <c r="O47" s="18"/>
      <c r="P47" s="136" t="inlineStr">
        <is>
          <t/>
        </is>
      </c>
      <c r="Q47" s="8"/>
      <c r="R47" s="8"/>
      <c r="S47" s="8"/>
      <c r="T47" s="18"/>
      <c r="U47" s="38"/>
      <c r="V47" s="38"/>
      <c r="W47" s="38"/>
      <c r="X47" s="38"/>
      <c r="Y47" s="38"/>
      <c r="Z47" s="38"/>
      <c r="AA47" s="38"/>
      <c r="AB47" s="38"/>
    </row>
    <row customHeight="1" ht="15.75" r="48">
      <c r="A48" s="33"/>
      <c r="B48" s="33"/>
      <c r="C48" s="170" t="str">
        <f>=HYPERLINK("https://professionnels.ofb.fr/fr/doc-fiches-especes/becasse-bois-scolopax-rusticola", "Fiche espèce")</f>
      </c>
      <c r="D48" s="8"/>
      <c r="E48" s="8"/>
      <c r="F48" s="18"/>
      <c r="G48" s="134" t="inlineStr">
        <is>
          <t/>
        </is>
      </c>
      <c r="H48" s="8"/>
      <c r="I48" s="8"/>
      <c r="J48" s="18"/>
      <c r="K48" s="33"/>
      <c r="L48" s="33"/>
      <c r="M48" s="170" t="str">
        <f>=HYPERLINK("https://drive.google.com/file/d/1PqClJnFQb2zpZGFF9P2s93YpivuMclmu/view", "Protocole de suivi Hivernage (capture et baguage)")</f>
      </c>
      <c r="N48" s="8"/>
      <c r="O48" s="18"/>
      <c r="P48" s="147" t="inlineStr">
        <is>
          <t/>
        </is>
      </c>
      <c r="Q48" s="8"/>
      <c r="R48" s="8"/>
      <c r="S48" s="8"/>
      <c r="T48" s="18"/>
      <c r="U48" s="38"/>
      <c r="V48" s="38"/>
      <c r="W48" s="38"/>
      <c r="X48" s="38"/>
      <c r="Y48" s="38"/>
      <c r="Z48" s="38"/>
      <c r="AA48" s="38"/>
      <c r="AB48" s="38"/>
    </row>
    <row customHeight="1" ht="15.75" r="49">
      <c r="A49" s="135">
        <v>45743.0</v>
      </c>
      <c r="B49" s="18"/>
      <c r="C49" s="172" t="str">
        <f>=HYPERLINK("https://inpn.mnhn.fr/docs/cahab/fiches/Becasse-desbois.pdf", "Cahiers d'Habitat Oiseaux")</f>
      </c>
      <c r="D49" s="8"/>
      <c r="E49" s="8"/>
      <c r="F49" s="18"/>
      <c r="G49" s="148" t="inlineStr">
        <is>
          <t/>
        </is>
      </c>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230</v>
      </c>
      <c r="D1" s="35"/>
      <c r="E1" s="35"/>
      <c r="F1" s="35"/>
      <c r="G1" s="35"/>
      <c r="H1" s="35"/>
      <c r="I1" s="36"/>
      <c r="J1" s="33"/>
      <c r="K1" s="33"/>
      <c r="L1" s="33"/>
      <c r="M1" s="37" t="str">
        <f>C1</f>
        <v>Observatoire national des étiages (ONDE)</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231</v>
      </c>
      <c r="N6" s="129">
        <v>1.0</v>
      </c>
      <c r="O6" s="36"/>
      <c r="P6" s="51"/>
      <c r="Q6" s="52" t="s">
        <v>85</v>
      </c>
      <c r="R6" s="53"/>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30" t="s">
        <v>232</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131" t="s">
        <v>233</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234</v>
      </c>
      <c r="M11" s="78" t="s">
        <v>235</v>
      </c>
      <c r="N11" s="79" t="s">
        <v>236</v>
      </c>
      <c r="O11" s="36"/>
      <c r="P11" s="73"/>
      <c r="T11" s="67"/>
      <c r="U11" s="38"/>
      <c r="V11" s="38"/>
      <c r="W11" s="38"/>
      <c r="X11" s="38"/>
      <c r="Y11" s="38"/>
      <c r="Z11" s="38"/>
      <c r="AA11" s="38"/>
      <c r="AB11" s="38"/>
    </row>
    <row r="12">
      <c r="A12" s="45"/>
      <c r="B12" s="80" t="s">
        <v>64</v>
      </c>
      <c r="C12" s="81" t="s">
        <v>237</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86" t="s">
        <v>238</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2" t="s">
        <v>239</v>
      </c>
      <c r="D16" s="63"/>
      <c r="E16" s="63"/>
      <c r="F16" s="63"/>
      <c r="G16" s="63"/>
      <c r="H16" s="64"/>
      <c r="I16" s="73"/>
      <c r="J16" s="67"/>
      <c r="K16" s="45"/>
      <c r="L16" s="79" t="s">
        <v>240</v>
      </c>
      <c r="M16" s="35"/>
      <c r="N16" s="35"/>
      <c r="O16" s="87"/>
      <c r="P16" s="79" t="s">
        <v>241</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242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243</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06" t="s">
        <v>244</v>
      </c>
      <c r="N29" s="35"/>
      <c r="O29" s="87"/>
      <c r="P29" s="171" t="str">
        <f>=HYPERLINK("http://www.onde.eaufrance.fr/", "Site officiel")</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71" t="str">
        <f>=HYPERLINK("https://hubeau.eaufrance.fr/page/api-ecoulement", "API Hubeau")</f>
      </c>
      <c r="Q30" s="8"/>
      <c r="R30" s="18"/>
      <c r="S30" s="132" t="inlineStr">
        <is>
          <t/>
        </is>
      </c>
      <c r="T30" s="102"/>
      <c r="U30" s="38"/>
      <c r="V30" s="38"/>
      <c r="W30" s="38"/>
      <c r="X30" s="38"/>
      <c r="Y30" s="38"/>
      <c r="Z30" s="38"/>
      <c r="AA30" s="38"/>
      <c r="AB30" s="38"/>
    </row>
    <row customHeight="1" ht="15.75" r="31">
      <c r="A31" s="45"/>
      <c r="B31" s="73"/>
      <c r="E31" s="40"/>
      <c r="F31" s="39"/>
      <c r="H31" s="67"/>
      <c r="I31" s="86" t="s">
        <v>249</v>
      </c>
      <c r="J31" s="87"/>
      <c r="K31" s="45"/>
      <c r="L31" s="65"/>
      <c r="M31" s="39"/>
      <c r="O31" s="67"/>
      <c r="P31" s="171" t="str">
        <f>=HYPERLINK("https://data.ofb.fr/catalogue/data-eaufrance/fre/catalog.search%23/metadata/1006fb89-6dfe-4063-b601-0c510ad31077", "Catalogue de données OFB")</f>
      </c>
      <c r="Q31" s="8"/>
      <c r="R31" s="18"/>
      <c r="S31" s="132" t="inlineStr">
        <is>
          <t/>
        </is>
      </c>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71" t="str">
        <f>=HYPERLINK("https://ofb-idf.github.io/PRR_ONDE/", "Tableau de bord interne (NE PAS DIFFUSER)")</f>
      </c>
      <c r="Q33" s="8"/>
      <c r="R33" s="18"/>
      <c r="S33" s="132" t="inlineStr">
        <is>
          <t/>
        </is>
      </c>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254</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255</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254</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255</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79" t="s">
        <v>256</v>
      </c>
      <c r="M44" s="35"/>
      <c r="N44" s="35"/>
      <c r="O44" s="35"/>
      <c r="P44" s="35"/>
      <c r="Q44" s="35"/>
      <c r="R44" s="35"/>
      <c r="S44" s="35"/>
      <c r="T44" s="87"/>
      <c r="U44" s="38"/>
      <c r="V44" s="38"/>
      <c r="W44" s="38"/>
      <c r="X44" s="38"/>
      <c r="Y44" s="38"/>
      <c r="Z44" s="38"/>
      <c r="AA44" s="38"/>
      <c r="AB44" s="38"/>
    </row>
    <row customHeight="1" ht="15.75" r="45">
      <c r="A45" s="45"/>
      <c r="B45" s="151" t="s">
        <v>257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=HYPERLINK("file://ad.intra/dfs/COMMUNS/REGIONS/IDF/DR/05_CONNAISSANCE/ONDE/01_Documentation/ONDE_fiche%20technique.pdf", "Plaquette de présentation (Serveur DR)")</f>
      </c>
      <c r="D47" s="96"/>
      <c r="E47" s="96"/>
      <c r="F47" s="97"/>
      <c r="G47" s="124" t="inlineStr">
        <is>
          <t/>
        </is>
      </c>
      <c r="H47" s="96"/>
      <c r="I47" s="96"/>
      <c r="J47" s="97"/>
      <c r="K47" s="125" t="s">
        <v>93</v>
      </c>
      <c r="L47" s="18"/>
      <c r="M47" s="170" t="str">
        <f>=HYPERLINK("https://intranet.ofb.fr/gestion-quantitative-de-leau-et-des-secheresses", "Gestion quantitative de l'eau et sécheresses (intranet)")</f>
      </c>
      <c r="N47" s="8"/>
      <c r="O47" s="18"/>
      <c r="P47" s="134" t="inlineStr">
        <is>
          <t/>
        </is>
      </c>
      <c r="Q47" s="8"/>
      <c r="R47" s="8"/>
      <c r="S47" s="8"/>
      <c r="T47" s="18"/>
      <c r="U47" s="38"/>
      <c r="V47" s="38"/>
      <c r="W47" s="38"/>
      <c r="X47" s="38"/>
      <c r="Y47" s="38"/>
      <c r="Z47" s="38"/>
      <c r="AA47" s="38"/>
      <c r="AB47" s="38"/>
    </row>
    <row customHeight="1" ht="15.75" r="48">
      <c r="A48" s="33"/>
      <c r="B48" s="33"/>
      <c r="C48" s="170" t="str">
        <f>=HYPERLINK("https://www.ofb.gouv.fr/la-gestion-de-la-secheresse-en-8-questions-reponses", "La gestion de la sécheresse en 8 questions-réponses")</f>
      </c>
      <c r="D48" s="8"/>
      <c r="E48" s="8"/>
      <c r="F48" s="18"/>
      <c r="G48" s="134" t="inlineStr">
        <is>
          <t/>
        </is>
      </c>
      <c r="H48" s="8"/>
      <c r="I48" s="8"/>
      <c r="J48" s="18"/>
      <c r="K48" s="33"/>
      <c r="L48" s="33"/>
      <c r="M48" s="170" t="str">
        <f>=HYPERLINK("https://intranet.ofb.fr/sites/default/files/Ressources/Th%C3%A9matiques/s%C3%A9cheresse/Fiches%20techniques_manquedeau_faune%20aquatique.pdf", "Fiches de synthèse de l'impact du manque d'eau sur la biodiversité (intranet)")</f>
      </c>
      <c r="N48" s="8"/>
      <c r="O48" s="18"/>
      <c r="P48" s="134" t="inlineStr">
        <is>
          <t/>
        </is>
      </c>
      <c r="Q48" s="8"/>
      <c r="R48" s="8"/>
      <c r="S48" s="8"/>
      <c r="T48" s="18"/>
      <c r="U48" s="38"/>
      <c r="V48" s="38"/>
      <c r="W48" s="38"/>
      <c r="X48" s="38"/>
      <c r="Y48" s="38"/>
      <c r="Z48" s="38"/>
      <c r="AA48" s="38"/>
      <c r="AB48" s="38"/>
    </row>
    <row customHeight="1" ht="15.75" r="49">
      <c r="A49" s="135">
        <v>45743.0</v>
      </c>
      <c r="B49" s="18"/>
      <c r="C49" s="170" t="str">
        <f>=HYPERLINK("https://professionnels.ofb.fr/fr/doc-dataviz/dataviz-lassechement-estival-cours-deau-metropole-2012-2022", "Dataviz nationale")</f>
      </c>
      <c r="D49" s="8"/>
      <c r="E49" s="8"/>
      <c r="F49" s="18"/>
      <c r="G49" s="134" t="inlineStr">
        <is>
          <t/>
        </is>
      </c>
      <c r="H49" s="8"/>
      <c r="I49" s="8"/>
      <c r="J49" s="18"/>
      <c r="K49" s="33"/>
      <c r="L49" s="33"/>
      <c r="M49" s="170" t="str">
        <f>=HYPERLINK("https://www.drieat.ile-de-france.developpement-durable.gouv.fr/bulletin-de-suivi-hydrologique-d-ile-de-france-r4864.html", "Bulletin de suivi hydrologique d'Île-de-France")</f>
      </c>
      <c r="N49" s="8"/>
      <c r="O49" s="18"/>
      <c r="P49" s="134"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49" t="s">
        <v>270</v>
      </c>
      <c r="D1" s="35"/>
      <c r="E1" s="35"/>
      <c r="F1" s="35"/>
      <c r="G1" s="35"/>
      <c r="H1" s="35"/>
      <c r="I1" s="36"/>
      <c r="J1" s="33"/>
      <c r="K1" s="33"/>
      <c r="L1" s="33"/>
      <c r="M1" s="37" t="str">
        <f>C1</f>
        <v>Caractérisation des obstacles à l'écoulement</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128" t="s">
        <v>156</v>
      </c>
      <c r="N6" s="129">
        <v>1.0</v>
      </c>
      <c r="O6" s="36"/>
      <c r="P6" s="51"/>
      <c r="Q6" s="52"/>
      <c r="R6" s="53"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62" t="s">
        <v>271</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272</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78" t="s">
        <v>273</v>
      </c>
      <c r="M11" s="152" t="s">
        <v>132</v>
      </c>
      <c r="N11" s="79" t="s">
        <v>274</v>
      </c>
      <c r="O11" s="36"/>
      <c r="P11" s="73"/>
      <c r="T11" s="67"/>
      <c r="U11" s="38"/>
      <c r="V11" s="38"/>
      <c r="W11" s="38"/>
      <c r="X11" s="38"/>
      <c r="Y11" s="38"/>
      <c r="Z11" s="38"/>
      <c r="AA11" s="38"/>
      <c r="AB11" s="38"/>
    </row>
    <row r="12">
      <c r="A12" s="45"/>
      <c r="B12" s="80" t="s">
        <v>64</v>
      </c>
      <c r="C12" s="81" t="s">
        <v>275</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276</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81" t="s">
        <v>277</v>
      </c>
      <c r="D16" s="63"/>
      <c r="E16" s="63"/>
      <c r="F16" s="63"/>
      <c r="G16" s="63"/>
      <c r="H16" s="64"/>
      <c r="I16" s="73"/>
      <c r="J16" s="67"/>
      <c r="K16" s="45"/>
      <c r="L16" s="79" t="s">
        <v>278</v>
      </c>
      <c r="M16" s="35"/>
      <c r="N16" s="35"/>
      <c r="O16" s="87"/>
      <c r="P16" s="79" t="s">
        <v>279</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01" t="s">
        <v>72</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05" t="s">
        <v>280</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53" t="s">
        <v>281</v>
      </c>
      <c r="N29" s="35"/>
      <c r="O29" s="87"/>
      <c r="P29" s="171" t="str">
        <f>=HYPERLINK("https://www.sandre.eaufrance.fr/atlas/srv/fre/catalog.search%23/metadata/59057026-b40c-4cf9-9e3e-7296e0aa1a78", "Catalogue de données du Sandre")</f>
      </c>
      <c r="Q29" s="8"/>
      <c r="R29" s="18"/>
      <c r="S29" s="132"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86" t="s">
        <v>284</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50" t="s">
        <v>285</v>
      </c>
      <c r="C38" s="113"/>
      <c r="D38" s="113"/>
      <c r="E38" s="113"/>
      <c r="F38" s="113"/>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50" t="s">
        <v>286</v>
      </c>
      <c r="C39" s="114" t="s">
        <v>85</v>
      </c>
      <c r="D39" s="114" t="s">
        <v>85</v>
      </c>
      <c r="E39" s="114" t="s">
        <v>85</v>
      </c>
      <c r="F39" s="114" t="s">
        <v>85</v>
      </c>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50" t="s">
        <v>285</v>
      </c>
      <c r="C42" s="113" t="s">
        <v>85</v>
      </c>
      <c r="D42" s="113" t="s">
        <v>85</v>
      </c>
      <c r="E42" s="113" t="s">
        <v>85</v>
      </c>
      <c r="F42" s="113"/>
      <c r="G42" s="113"/>
      <c r="H42" s="113"/>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50" t="s">
        <v>286</v>
      </c>
      <c r="C43" s="113" t="s">
        <v>85</v>
      </c>
      <c r="D43" s="113" t="s">
        <v>85</v>
      </c>
      <c r="E43" s="113" t="s">
        <v>85</v>
      </c>
      <c r="F43" s="113" t="s">
        <v>85</v>
      </c>
      <c r="G43" s="113" t="s">
        <v>85</v>
      </c>
      <c r="H43" s="113" t="s">
        <v>85</v>
      </c>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117</v>
      </c>
      <c r="M44" s="35"/>
      <c r="N44" s="35"/>
      <c r="O44" s="35"/>
      <c r="P44" s="35"/>
      <c r="Q44" s="35"/>
      <c r="R44" s="35"/>
      <c r="S44" s="35"/>
      <c r="T44" s="87"/>
      <c r="U44" s="38"/>
      <c r="V44" s="38"/>
      <c r="W44" s="38"/>
      <c r="X44" s="38"/>
      <c r="Y44" s="38"/>
      <c r="Z44" s="38"/>
      <c r="AA44" s="38"/>
      <c r="AB44" s="38"/>
    </row>
    <row customHeight="1" ht="15.75" r="45">
      <c r="A45" s="45"/>
      <c r="B45" s="121" t="s">
        <v>287</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69" t="str">
        <f>=HYPERLINK("https://www.ofb.gouv.fr/la-continuite-ecologique-des-cours-deau", "La continuité écologique des cours d'eau")</f>
      </c>
      <c r="D47" s="96"/>
      <c r="E47" s="96"/>
      <c r="F47" s="97"/>
      <c r="G47" s="133" t="inlineStr">
        <is>
          <t/>
        </is>
      </c>
      <c r="H47" s="96"/>
      <c r="I47" s="96"/>
      <c r="J47" s="97"/>
      <c r="K47" s="125" t="s">
        <v>93</v>
      </c>
      <c r="L47" s="18"/>
      <c r="M47" s="170" t="str">
        <f>=HYPERLINK("file://ad.intra/dfs/COMMUNS/REGIONS/IDF/DR/05_CONNAISSANCE/ROE/04_Bilans", "Bilans (serveur DR)")</f>
      </c>
      <c r="N47" s="8"/>
      <c r="O47" s="18"/>
      <c r="P47" s="126" t="inlineStr">
        <is>
          <t/>
        </is>
      </c>
      <c r="Q47" s="8"/>
      <c r="R47" s="8"/>
      <c r="S47" s="8"/>
      <c r="T47" s="18"/>
      <c r="U47" s="38"/>
      <c r="V47" s="38"/>
      <c r="W47" s="38"/>
      <c r="X47" s="38"/>
      <c r="Y47" s="38"/>
      <c r="Z47" s="38"/>
      <c r="AA47" s="38"/>
      <c r="AB47" s="38"/>
    </row>
    <row customHeight="1" ht="15.75" r="48">
      <c r="A48" s="33"/>
      <c r="B48" s="33"/>
      <c r="C48" s="170" t="str">
        <f>=HYPERLINK("https://professionnels.ofb.fr/fr/doc-dataviz/dataviz-mieux-connaitre-ouvrages-qui-jalonnent-nos-cours-deau", "Dataviz nationale")</f>
      </c>
      <c r="D48" s="8"/>
      <c r="E48" s="8"/>
      <c r="F48" s="18"/>
      <c r="G48" s="134" t="inlineStr">
        <is>
          <t/>
        </is>
      </c>
      <c r="H48" s="8"/>
      <c r="I48" s="8"/>
      <c r="J48" s="18"/>
      <c r="K48" s="33"/>
      <c r="L48" s="33"/>
      <c r="M48" s="170" t="str">
        <f>=HYPERLINK("https://professionnels.ofb.fr/fr/node/387", "La méthode ICE")</f>
      </c>
      <c r="N48" s="8"/>
      <c r="O48" s="18"/>
      <c r="P48" s="134" t="inlineStr">
        <is>
          <t/>
        </is>
      </c>
      <c r="Q48" s="8"/>
      <c r="R48" s="8"/>
      <c r="S48" s="8"/>
      <c r="T48" s="18"/>
      <c r="U48" s="38"/>
      <c r="V48" s="38"/>
      <c r="W48" s="38"/>
      <c r="X48" s="38"/>
      <c r="Y48" s="38"/>
      <c r="Z48" s="38"/>
      <c r="AA48" s="38"/>
      <c r="AB48" s="38"/>
    </row>
    <row customHeight="1" ht="15.75" r="49">
      <c r="A49" s="135">
        <v>45743.0</v>
      </c>
      <c r="B49" s="18"/>
      <c r="C49" s="126"/>
      <c r="D49" s="8"/>
      <c r="E49" s="8"/>
      <c r="F49" s="18"/>
      <c r="G49" s="126"/>
      <c r="H49" s="8"/>
      <c r="I49" s="8"/>
      <c r="J49" s="18"/>
      <c r="K49" s="33"/>
      <c r="L49" s="33"/>
      <c r="M49" s="126"/>
      <c r="N49" s="8"/>
      <c r="O49" s="18"/>
      <c r="P49" s="126"/>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tabColor rgb="FFFFFFFF"/>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33"/>
      <c r="B1" s="33"/>
      <c r="C1" s="155" t="s">
        <v>295</v>
      </c>
      <c r="D1" s="35"/>
      <c r="E1" s="35"/>
      <c r="F1" s="35"/>
      <c r="G1" s="35"/>
      <c r="H1" s="35"/>
      <c r="I1" s="36"/>
      <c r="J1" s="33"/>
      <c r="K1" s="33"/>
      <c r="L1" s="33"/>
      <c r="M1" s="37" t="str">
        <f>C1</f>
        <v>Dispositif de suivi des bocages (DSB)</v>
      </c>
      <c r="N1" s="35"/>
      <c r="O1" s="35"/>
      <c r="P1" s="35"/>
      <c r="Q1" s="35"/>
      <c r="R1" s="35"/>
      <c r="S1" s="36"/>
      <c r="T1" s="33"/>
      <c r="U1" s="38"/>
      <c r="V1" s="38"/>
      <c r="W1" s="38"/>
      <c r="X1" s="38"/>
      <c r="Y1" s="38"/>
      <c r="Z1" s="38"/>
      <c r="AA1" s="38"/>
      <c r="AB1" s="38"/>
    </row>
    <row customHeight="1" ht="15.0" r="2">
      <c r="A2" s="33"/>
      <c r="B2" s="33"/>
      <c r="C2" s="39"/>
      <c r="I2" s="40"/>
      <c r="J2" s="33"/>
      <c r="K2" s="33"/>
      <c r="L2" s="33"/>
      <c r="M2" s="39"/>
      <c r="S2" s="40"/>
      <c r="T2" s="33"/>
      <c r="U2" s="38"/>
      <c r="V2" s="38"/>
      <c r="W2" s="38"/>
      <c r="X2" s="38"/>
      <c r="Y2" s="38"/>
      <c r="Z2" s="38"/>
      <c r="AA2" s="38"/>
      <c r="AB2" s="38"/>
    </row>
    <row customHeight="1" ht="15.0" r="3">
      <c r="A3" s="33"/>
      <c r="B3" s="33"/>
      <c r="C3" s="41"/>
      <c r="D3" s="42"/>
      <c r="E3" s="42"/>
      <c r="F3" s="42"/>
      <c r="G3" s="42"/>
      <c r="H3" s="42"/>
      <c r="I3" s="43"/>
      <c r="J3" s="33"/>
      <c r="K3" s="33"/>
      <c r="L3" s="33"/>
      <c r="M3" s="41"/>
      <c r="N3" s="42"/>
      <c r="O3" s="42"/>
      <c r="P3" s="42"/>
      <c r="Q3" s="42"/>
      <c r="R3" s="42"/>
      <c r="S3" s="43"/>
      <c r="T3" s="33"/>
      <c r="U3" s="38"/>
      <c r="V3" s="38"/>
      <c r="W3" s="38"/>
      <c r="X3" s="38"/>
      <c r="Y3" s="38"/>
      <c r="Z3" s="38"/>
      <c r="AA3" s="38"/>
      <c r="AB3" s="38"/>
    </row>
    <row r="4">
      <c r="A4" s="33"/>
      <c r="B4" s="33"/>
      <c r="C4" s="33"/>
      <c r="D4" s="33"/>
      <c r="E4" s="33"/>
      <c r="F4" s="33"/>
      <c r="G4" s="33"/>
      <c r="H4" s="33"/>
      <c r="I4" s="33"/>
      <c r="J4" s="33"/>
      <c r="K4" s="33"/>
      <c r="L4" s="33"/>
      <c r="M4" s="33"/>
      <c r="N4" s="33"/>
      <c r="O4" s="33"/>
      <c r="P4" s="33"/>
      <c r="Q4" s="33"/>
      <c r="R4" s="33"/>
      <c r="S4" s="33"/>
      <c r="T4" s="33"/>
      <c r="U4" s="38"/>
      <c r="V4" s="38"/>
      <c r="W4" s="38"/>
      <c r="X4" s="38"/>
      <c r="Y4" s="38"/>
      <c r="Z4" s="38"/>
      <c r="AA4" s="38"/>
      <c r="AB4" s="38"/>
    </row>
    <row r="5">
      <c r="A5" s="44" t="s">
        <v>48</v>
      </c>
      <c r="B5" s="45"/>
      <c r="C5" s="45"/>
      <c r="D5" s="45"/>
      <c r="E5" s="45"/>
      <c r="F5" s="45"/>
      <c r="G5" s="45"/>
      <c r="H5" s="45"/>
      <c r="I5" s="45"/>
      <c r="J5" s="45"/>
      <c r="K5" s="44" t="s">
        <v>49</v>
      </c>
      <c r="L5" s="45"/>
      <c r="M5" s="45"/>
      <c r="N5" s="45"/>
      <c r="O5" s="45"/>
      <c r="P5" s="46" t="s">
        <v>50</v>
      </c>
      <c r="Q5" s="45"/>
      <c r="R5" s="45"/>
      <c r="S5" s="45"/>
      <c r="T5" s="47"/>
      <c r="U5" s="38"/>
      <c r="V5" s="38"/>
      <c r="W5" s="38"/>
      <c r="X5" s="38"/>
      <c r="Y5" s="38"/>
      <c r="Z5" s="38"/>
      <c r="AA5" s="38"/>
      <c r="AB5" s="38"/>
    </row>
    <row r="6">
      <c r="A6" s="44"/>
      <c r="B6" s="45"/>
      <c r="C6" s="45"/>
      <c r="D6" s="45"/>
      <c r="E6" s="45"/>
      <c r="F6" s="45"/>
      <c r="G6" s="45"/>
      <c r="H6" s="45"/>
      <c r="I6" s="48"/>
      <c r="J6" s="36"/>
      <c r="K6" s="44"/>
      <c r="L6" s="38"/>
      <c r="M6" s="49" t="s">
        <v>156</v>
      </c>
      <c r="N6" s="50">
        <v>1.0</v>
      </c>
      <c r="O6" s="36"/>
      <c r="P6" s="51"/>
      <c r="Q6" s="52"/>
      <c r="R6" s="156" t="s">
        <v>85</v>
      </c>
      <c r="S6" s="54"/>
      <c r="T6" s="55"/>
      <c r="U6" s="38"/>
      <c r="V6" s="38"/>
      <c r="W6" s="38"/>
      <c r="X6" s="38"/>
      <c r="Y6" s="38"/>
      <c r="Z6" s="38"/>
      <c r="AA6" s="38"/>
      <c r="AB6" s="38"/>
    </row>
    <row r="7">
      <c r="A7" s="45"/>
      <c r="B7" s="45"/>
      <c r="C7" s="45"/>
      <c r="D7" s="45"/>
      <c r="E7" s="45"/>
      <c r="F7" s="45"/>
      <c r="G7" s="45"/>
      <c r="H7" s="56"/>
      <c r="I7" s="39"/>
      <c r="J7" s="40"/>
      <c r="K7" s="45"/>
      <c r="L7" s="45"/>
      <c r="M7" s="57"/>
      <c r="N7" s="41"/>
      <c r="O7" s="43"/>
      <c r="P7" s="58" t="s">
        <v>53</v>
      </c>
      <c r="Q7" s="59" t="s">
        <v>54</v>
      </c>
      <c r="R7" s="59" t="s">
        <v>55</v>
      </c>
      <c r="S7" s="59" t="s">
        <v>56</v>
      </c>
      <c r="T7" s="60" t="s">
        <v>57</v>
      </c>
      <c r="U7" s="38"/>
      <c r="V7" s="38"/>
      <c r="W7" s="38"/>
      <c r="X7" s="38"/>
      <c r="Y7" s="38"/>
      <c r="Z7" s="38"/>
      <c r="AA7" s="38"/>
      <c r="AB7" s="38"/>
    </row>
    <row r="8">
      <c r="A8" s="45"/>
      <c r="B8" s="61" t="s">
        <v>58</v>
      </c>
      <c r="C8" s="157" t="s">
        <v>296</v>
      </c>
      <c r="D8" s="63"/>
      <c r="E8" s="63"/>
      <c r="F8" s="63"/>
      <c r="G8" s="63"/>
      <c r="H8" s="64"/>
      <c r="I8" s="39"/>
      <c r="J8" s="40"/>
      <c r="K8" s="45"/>
      <c r="L8" s="56"/>
      <c r="M8" s="56"/>
      <c r="N8" s="56"/>
      <c r="O8" s="56"/>
      <c r="P8" s="65"/>
      <c r="Q8" s="45"/>
      <c r="R8" s="45"/>
      <c r="S8" s="45"/>
      <c r="T8" s="47"/>
      <c r="U8" s="38"/>
      <c r="V8" s="38"/>
      <c r="W8" s="38"/>
      <c r="X8" s="38"/>
      <c r="Y8" s="38"/>
      <c r="Z8" s="38"/>
      <c r="AA8" s="38"/>
      <c r="AB8" s="38"/>
    </row>
    <row r="9">
      <c r="A9" s="45"/>
      <c r="B9" s="66"/>
      <c r="C9" s="39"/>
      <c r="H9" s="67"/>
      <c r="I9" s="39"/>
      <c r="J9" s="40"/>
      <c r="K9" s="68"/>
      <c r="L9" s="69" t="s">
        <v>59</v>
      </c>
      <c r="M9" s="45"/>
      <c r="N9" s="45"/>
      <c r="O9" s="45"/>
      <c r="P9" s="70" t="s">
        <v>297</v>
      </c>
      <c r="T9" s="67"/>
      <c r="U9" s="38"/>
      <c r="V9" s="38"/>
      <c r="W9" s="38"/>
      <c r="X9" s="38"/>
      <c r="Y9" s="38"/>
      <c r="Z9" s="38"/>
      <c r="AA9" s="38"/>
      <c r="AB9" s="38"/>
    </row>
    <row r="10">
      <c r="A10" s="45"/>
      <c r="B10" s="66"/>
      <c r="C10" s="39"/>
      <c r="H10" s="67"/>
      <c r="I10" s="39"/>
      <c r="J10" s="40"/>
      <c r="K10" s="68"/>
      <c r="L10" s="71" t="s">
        <v>61</v>
      </c>
      <c r="M10" s="71" t="s">
        <v>62</v>
      </c>
      <c r="N10" s="72" t="s">
        <v>63</v>
      </c>
      <c r="O10" s="18"/>
      <c r="P10" s="73"/>
      <c r="T10" s="67"/>
      <c r="U10" s="38"/>
      <c r="V10" s="38"/>
      <c r="W10" s="38"/>
      <c r="X10" s="38"/>
      <c r="Y10" s="38"/>
      <c r="Z10" s="38"/>
      <c r="AA10" s="38"/>
      <c r="AB10" s="38"/>
    </row>
    <row customHeight="1" ht="30.0" r="11">
      <c r="A11" s="45"/>
      <c r="B11" s="74"/>
      <c r="C11" s="75"/>
      <c r="D11" s="76"/>
      <c r="E11" s="76"/>
      <c r="F11" s="76"/>
      <c r="G11" s="76"/>
      <c r="H11" s="77"/>
      <c r="I11" s="41"/>
      <c r="J11" s="43"/>
      <c r="K11" s="68"/>
      <c r="L11" s="152" t="s">
        <v>203</v>
      </c>
      <c r="M11" s="152" t="s">
        <v>204</v>
      </c>
      <c r="N11" s="154" t="s">
        <v>298</v>
      </c>
      <c r="O11" s="36"/>
      <c r="P11" s="73"/>
      <c r="T11" s="67"/>
      <c r="U11" s="38"/>
      <c r="V11" s="38"/>
      <c r="W11" s="38"/>
      <c r="X11" s="38"/>
      <c r="Y11" s="38"/>
      <c r="Z11" s="38"/>
      <c r="AA11" s="38"/>
      <c r="AB11" s="38"/>
    </row>
    <row r="12">
      <c r="A12" s="45"/>
      <c r="B12" s="80" t="s">
        <v>64</v>
      </c>
      <c r="C12" s="138" t="s">
        <v>299</v>
      </c>
      <c r="D12" s="63"/>
      <c r="E12" s="63"/>
      <c r="F12" s="63"/>
      <c r="G12" s="63"/>
      <c r="H12" s="64"/>
      <c r="I12" s="82" t="s">
        <v>65</v>
      </c>
      <c r="J12" s="83"/>
      <c r="K12" s="68"/>
      <c r="L12" s="84"/>
      <c r="M12" s="84"/>
      <c r="N12" s="73"/>
      <c r="O12" s="40"/>
      <c r="P12" s="73"/>
      <c r="T12" s="67"/>
      <c r="U12" s="38"/>
      <c r="V12" s="38"/>
      <c r="W12" s="38"/>
      <c r="X12" s="38"/>
      <c r="Y12" s="38"/>
      <c r="Z12" s="38"/>
      <c r="AA12" s="38"/>
      <c r="AB12" s="38"/>
    </row>
    <row r="13">
      <c r="A13" s="45"/>
      <c r="B13" s="85"/>
      <c r="C13" s="39"/>
      <c r="H13" s="67"/>
      <c r="I13" s="141" t="s">
        <v>300</v>
      </c>
      <c r="J13" s="87"/>
      <c r="K13" s="68"/>
      <c r="L13" s="84"/>
      <c r="M13" s="84"/>
      <c r="N13" s="73"/>
      <c r="O13" s="40"/>
      <c r="P13" s="73"/>
      <c r="T13" s="67"/>
      <c r="U13" s="38"/>
      <c r="V13" s="38"/>
      <c r="W13" s="38"/>
      <c r="X13" s="38"/>
      <c r="Y13" s="38"/>
      <c r="Z13" s="38"/>
      <c r="AA13" s="38"/>
      <c r="AB13" s="38"/>
    </row>
    <row customHeight="1" ht="30.0" r="14">
      <c r="A14" s="45"/>
      <c r="B14" s="85"/>
      <c r="C14" s="39"/>
      <c r="H14" s="67"/>
      <c r="I14" s="73"/>
      <c r="J14" s="67"/>
      <c r="K14" s="68"/>
      <c r="L14" s="88"/>
      <c r="M14" s="88"/>
      <c r="N14" s="89"/>
      <c r="O14" s="90"/>
      <c r="P14" s="89"/>
      <c r="Q14" s="76"/>
      <c r="R14" s="76"/>
      <c r="S14" s="76"/>
      <c r="T14" s="77"/>
      <c r="U14" s="38"/>
      <c r="V14" s="38"/>
      <c r="W14" s="38"/>
      <c r="X14" s="38"/>
      <c r="Y14" s="38"/>
      <c r="Z14" s="38"/>
      <c r="AA14" s="38"/>
      <c r="AB14" s="38"/>
    </row>
    <row r="15">
      <c r="A15" s="45"/>
      <c r="B15" s="91"/>
      <c r="C15" s="75"/>
      <c r="D15" s="76"/>
      <c r="E15" s="76"/>
      <c r="F15" s="76"/>
      <c r="G15" s="76"/>
      <c r="H15" s="77"/>
      <c r="I15" s="73"/>
      <c r="J15" s="67"/>
      <c r="K15" s="45"/>
      <c r="L15" s="92" t="s">
        <v>67</v>
      </c>
      <c r="M15" s="93"/>
      <c r="N15" s="93"/>
      <c r="O15" s="94"/>
      <c r="P15" s="92" t="s">
        <v>68</v>
      </c>
      <c r="Q15" s="93"/>
      <c r="R15" s="93"/>
      <c r="S15" s="93"/>
      <c r="T15" s="94"/>
      <c r="U15" s="38"/>
      <c r="V15" s="38"/>
      <c r="W15" s="38"/>
      <c r="X15" s="38"/>
      <c r="Y15" s="38"/>
      <c r="Z15" s="38"/>
      <c r="AA15" s="38"/>
      <c r="AB15" s="38"/>
    </row>
    <row r="16">
      <c r="A16" s="45"/>
      <c r="B16" s="80" t="s">
        <v>69</v>
      </c>
      <c r="C16" s="140" t="s">
        <v>301</v>
      </c>
      <c r="D16" s="63"/>
      <c r="E16" s="63"/>
      <c r="F16" s="63"/>
      <c r="G16" s="63"/>
      <c r="H16" s="64"/>
      <c r="I16" s="73"/>
      <c r="J16" s="67"/>
      <c r="K16" s="45"/>
      <c r="L16" s="154" t="s">
        <v>302</v>
      </c>
      <c r="M16" s="35"/>
      <c r="N16" s="35"/>
      <c r="O16" s="87"/>
      <c r="P16" s="158" t="s">
        <v>303</v>
      </c>
      <c r="Q16" s="35"/>
      <c r="R16" s="35"/>
      <c r="S16" s="35"/>
      <c r="T16" s="87"/>
      <c r="U16" s="38"/>
      <c r="V16" s="38"/>
      <c r="W16" s="38"/>
      <c r="X16" s="38"/>
      <c r="Y16" s="38"/>
      <c r="Z16" s="38"/>
      <c r="AA16" s="38"/>
      <c r="AB16" s="38"/>
    </row>
    <row r="17">
      <c r="A17" s="45"/>
      <c r="B17" s="85"/>
      <c r="C17" s="39"/>
      <c r="H17" s="67"/>
      <c r="I17" s="73"/>
      <c r="J17" s="67"/>
      <c r="K17" s="45"/>
      <c r="L17" s="73"/>
      <c r="O17" s="67"/>
      <c r="P17" s="73"/>
      <c r="T17" s="67"/>
      <c r="U17" s="38"/>
      <c r="V17" s="38"/>
      <c r="W17" s="38"/>
      <c r="X17" s="38"/>
      <c r="Y17" s="38"/>
      <c r="Z17" s="38"/>
      <c r="AA17" s="38"/>
      <c r="AB17" s="38"/>
    </row>
    <row r="18">
      <c r="A18" s="45"/>
      <c r="B18" s="85"/>
      <c r="C18" s="39"/>
      <c r="H18" s="67"/>
      <c r="I18" s="73"/>
      <c r="J18" s="67"/>
      <c r="K18" s="45"/>
      <c r="L18" s="73"/>
      <c r="O18" s="67"/>
      <c r="P18" s="73"/>
      <c r="T18" s="67"/>
      <c r="U18" s="38"/>
      <c r="V18" s="38"/>
      <c r="W18" s="38"/>
      <c r="X18" s="38"/>
      <c r="Y18" s="38"/>
      <c r="Z18" s="38"/>
      <c r="AA18" s="38"/>
      <c r="AB18" s="38"/>
    </row>
    <row r="19">
      <c r="A19" s="45"/>
      <c r="B19" s="85"/>
      <c r="C19" s="39"/>
      <c r="H19" s="67"/>
      <c r="I19" s="73"/>
      <c r="J19" s="67"/>
      <c r="K19" s="45"/>
      <c r="L19" s="73"/>
      <c r="O19" s="67"/>
      <c r="P19" s="73"/>
      <c r="T19" s="67"/>
      <c r="U19" s="38"/>
      <c r="V19" s="38"/>
      <c r="W19" s="38"/>
      <c r="X19" s="38"/>
      <c r="Y19" s="38"/>
      <c r="Z19" s="38"/>
      <c r="AA19" s="38"/>
      <c r="AB19" s="38"/>
    </row>
    <row customHeight="1" ht="30.0" r="20">
      <c r="A20" s="45"/>
      <c r="B20" s="91"/>
      <c r="C20" s="75"/>
      <c r="D20" s="76"/>
      <c r="E20" s="76"/>
      <c r="F20" s="76"/>
      <c r="G20" s="76"/>
      <c r="H20" s="77"/>
      <c r="I20" s="73"/>
      <c r="J20" s="67"/>
      <c r="K20" s="45"/>
      <c r="L20" s="73"/>
      <c r="O20" s="67"/>
      <c r="P20" s="73"/>
      <c r="T20" s="67"/>
      <c r="U20" s="38"/>
      <c r="V20" s="38"/>
      <c r="W20" s="38"/>
      <c r="X20" s="38"/>
      <c r="Y20" s="38"/>
      <c r="Z20" s="38"/>
      <c r="AA20" s="38"/>
      <c r="AB20" s="38"/>
    </row>
    <row customHeight="1" ht="15.75" r="21">
      <c r="A21" s="45"/>
      <c r="B21" s="95" t="s">
        <v>70</v>
      </c>
      <c r="C21" s="96"/>
      <c r="D21" s="96"/>
      <c r="E21" s="96"/>
      <c r="F21" s="97"/>
      <c r="G21" s="98"/>
      <c r="H21" s="99"/>
      <c r="I21" s="73"/>
      <c r="J21" s="67"/>
      <c r="K21" s="45"/>
      <c r="L21" s="73"/>
      <c r="O21" s="67"/>
      <c r="P21" s="73"/>
      <c r="T21" s="67"/>
      <c r="U21" s="38"/>
      <c r="V21" s="38"/>
      <c r="W21" s="38"/>
      <c r="X21" s="38"/>
      <c r="Y21" s="38"/>
      <c r="Z21" s="38"/>
      <c r="AA21" s="38"/>
      <c r="AB21" s="38"/>
    </row>
    <row customHeight="1" ht="15.75" r="22">
      <c r="A22" s="45"/>
      <c r="B22" s="100" t="s">
        <v>71</v>
      </c>
      <c r="C22" s="159" t="s">
        <v>211</v>
      </c>
      <c r="D22" s="8"/>
      <c r="E22" s="8"/>
      <c r="F22" s="8"/>
      <c r="G22" s="8"/>
      <c r="H22" s="102"/>
      <c r="I22" s="73"/>
      <c r="J22" s="67"/>
      <c r="K22" s="45"/>
      <c r="L22" s="73"/>
      <c r="O22" s="67"/>
      <c r="P22" s="73"/>
      <c r="T22" s="67"/>
      <c r="U22" s="38"/>
      <c r="V22" s="38"/>
      <c r="W22" s="38"/>
      <c r="X22" s="38"/>
      <c r="Y22" s="38"/>
      <c r="Z22" s="38"/>
      <c r="AA22" s="38"/>
      <c r="AB22" s="38"/>
    </row>
    <row customHeight="1" ht="15.75" r="23">
      <c r="A23" s="45"/>
      <c r="B23" s="103"/>
      <c r="C23" s="35"/>
      <c r="D23" s="35"/>
      <c r="E23" s="36"/>
      <c r="F23" s="104" t="s">
        <v>73</v>
      </c>
      <c r="G23" s="8"/>
      <c r="H23" s="102"/>
      <c r="I23" s="73"/>
      <c r="J23" s="67"/>
      <c r="K23" s="45"/>
      <c r="L23" s="73"/>
      <c r="O23" s="67"/>
      <c r="P23" s="73"/>
      <c r="T23" s="67"/>
      <c r="U23" s="38"/>
      <c r="V23" s="38"/>
      <c r="W23" s="38"/>
      <c r="X23" s="38"/>
      <c r="Y23" s="38"/>
      <c r="Z23" s="38"/>
      <c r="AA23" s="38"/>
      <c r="AB23" s="38"/>
    </row>
    <row customHeight="1" ht="30.0" r="24">
      <c r="A24" s="45"/>
      <c r="B24" s="73"/>
      <c r="E24" s="40"/>
      <c r="F24" s="160" t="s">
        <v>304</v>
      </c>
      <c r="G24" s="35"/>
      <c r="H24" s="87"/>
      <c r="I24" s="73"/>
      <c r="J24" s="67"/>
      <c r="K24" s="45"/>
      <c r="L24" s="73"/>
      <c r="O24" s="67"/>
      <c r="P24" s="73"/>
      <c r="T24" s="67"/>
      <c r="U24" s="38"/>
      <c r="V24" s="38"/>
      <c r="W24" s="38"/>
      <c r="X24" s="38"/>
      <c r="Y24" s="38"/>
      <c r="Z24" s="38"/>
      <c r="AA24" s="38"/>
      <c r="AB24" s="38"/>
    </row>
    <row customHeight="1" ht="15.75" r="25">
      <c r="A25" s="45"/>
      <c r="B25" s="73"/>
      <c r="E25" s="40"/>
      <c r="F25" s="39"/>
      <c r="H25" s="67"/>
      <c r="I25" s="73"/>
      <c r="J25" s="67"/>
      <c r="K25" s="45"/>
      <c r="L25" s="73"/>
      <c r="O25" s="67"/>
      <c r="P25" s="73"/>
      <c r="T25" s="67"/>
      <c r="U25" s="38"/>
      <c r="V25" s="38"/>
      <c r="W25" s="38"/>
      <c r="X25" s="38"/>
      <c r="Y25" s="38"/>
      <c r="Z25" s="38"/>
      <c r="AA25" s="38"/>
      <c r="AB25" s="38"/>
    </row>
    <row customHeight="1" ht="15.75" r="26">
      <c r="A26" s="45"/>
      <c r="B26" s="73"/>
      <c r="E26" s="40"/>
      <c r="F26" s="39"/>
      <c r="H26" s="67"/>
      <c r="I26" s="73"/>
      <c r="J26" s="67"/>
      <c r="K26" s="45"/>
      <c r="L26" s="73"/>
      <c r="O26" s="67"/>
      <c r="P26" s="73"/>
      <c r="T26" s="67"/>
      <c r="U26" s="38"/>
      <c r="V26" s="38"/>
      <c r="W26" s="38"/>
      <c r="X26" s="38"/>
      <c r="Y26" s="38"/>
      <c r="Z26" s="38"/>
      <c r="AA26" s="38"/>
      <c r="AB26" s="38"/>
    </row>
    <row customHeight="1" ht="15.75" r="27">
      <c r="A27" s="45"/>
      <c r="B27" s="73"/>
      <c r="E27" s="40"/>
      <c r="F27" s="39"/>
      <c r="H27" s="67"/>
      <c r="I27" s="73"/>
      <c r="J27" s="67"/>
      <c r="K27" s="45"/>
      <c r="L27" s="89"/>
      <c r="M27" s="76"/>
      <c r="N27" s="76"/>
      <c r="O27" s="77"/>
      <c r="P27" s="89"/>
      <c r="Q27" s="76"/>
      <c r="R27" s="76"/>
      <c r="S27" s="76"/>
      <c r="T27" s="77"/>
      <c r="U27" s="38"/>
      <c r="V27" s="38"/>
      <c r="W27" s="38"/>
      <c r="X27" s="38"/>
      <c r="Y27" s="38"/>
      <c r="Z27" s="38"/>
      <c r="AA27" s="38"/>
      <c r="AB27" s="38"/>
    </row>
    <row customHeight="1" ht="15.75" r="28">
      <c r="A28" s="45"/>
      <c r="B28" s="73"/>
      <c r="E28" s="40"/>
      <c r="F28" s="39"/>
      <c r="H28" s="67"/>
      <c r="I28" s="73"/>
      <c r="J28" s="67"/>
      <c r="K28" s="45"/>
      <c r="L28" s="92" t="s">
        <v>74</v>
      </c>
      <c r="M28" s="93"/>
      <c r="N28" s="93"/>
      <c r="O28" s="94"/>
      <c r="P28" s="92" t="s">
        <v>75</v>
      </c>
      <c r="Q28" s="93"/>
      <c r="R28" s="93"/>
      <c r="S28" s="93"/>
      <c r="T28" s="94"/>
      <c r="U28" s="38"/>
      <c r="V28" s="38"/>
      <c r="W28" s="38"/>
      <c r="X28" s="38"/>
      <c r="Y28" s="38"/>
      <c r="Z28" s="38"/>
      <c r="AA28" s="38"/>
      <c r="AB28" s="38"/>
    </row>
    <row customHeight="1" ht="15.75" r="29">
      <c r="A29" s="45"/>
      <c r="B29" s="73"/>
      <c r="E29" s="40"/>
      <c r="F29" s="39"/>
      <c r="H29" s="67"/>
      <c r="I29" s="89"/>
      <c r="J29" s="77"/>
      <c r="K29" s="45"/>
      <c r="L29" s="65"/>
      <c r="M29" s="161" t="s">
        <v>305</v>
      </c>
      <c r="N29" s="35"/>
      <c r="O29" s="87"/>
      <c r="P29" s="174" t="str">
        <f>=HYPERLINK("https://geoservices.ign.fr/bdhaie", "BD Haie")</f>
      </c>
      <c r="Q29" s="8"/>
      <c r="R29" s="18"/>
      <c r="S29" s="163" t="inlineStr">
        <is>
          <t/>
        </is>
      </c>
      <c r="T29" s="102"/>
      <c r="U29" s="38"/>
      <c r="V29" s="38"/>
      <c r="W29" s="38"/>
      <c r="X29" s="38"/>
      <c r="Y29" s="38"/>
      <c r="Z29" s="38"/>
      <c r="AA29" s="38"/>
      <c r="AB29" s="38"/>
    </row>
    <row customHeight="1" ht="15.0" r="30">
      <c r="A30" s="45"/>
      <c r="B30" s="73"/>
      <c r="E30" s="40"/>
      <c r="F30" s="39"/>
      <c r="H30" s="67"/>
      <c r="I30" s="109" t="s">
        <v>78</v>
      </c>
      <c r="J30" s="99"/>
      <c r="K30" s="45"/>
      <c r="L30" s="65"/>
      <c r="M30" s="39"/>
      <c r="O30" s="67"/>
      <c r="P30" s="107"/>
      <c r="Q30" s="8"/>
      <c r="R30" s="18"/>
      <c r="S30" s="108"/>
      <c r="T30" s="102"/>
      <c r="U30" s="38"/>
      <c r="V30" s="38"/>
      <c r="W30" s="38"/>
      <c r="X30" s="38"/>
      <c r="Y30" s="38"/>
      <c r="Z30" s="38"/>
      <c r="AA30" s="38"/>
      <c r="AB30" s="38"/>
    </row>
    <row customHeight="1" ht="15.75" r="31">
      <c r="A31" s="45"/>
      <c r="B31" s="73"/>
      <c r="E31" s="40"/>
      <c r="F31" s="39"/>
      <c r="H31" s="67"/>
      <c r="I31" s="141" t="s">
        <v>308</v>
      </c>
      <c r="J31" s="87"/>
      <c r="K31" s="45"/>
      <c r="L31" s="65"/>
      <c r="M31" s="39"/>
      <c r="O31" s="67"/>
      <c r="P31" s="107"/>
      <c r="Q31" s="8"/>
      <c r="R31" s="18"/>
      <c r="S31" s="108"/>
      <c r="T31" s="102"/>
      <c r="U31" s="38"/>
      <c r="V31" s="38"/>
      <c r="W31" s="38"/>
      <c r="X31" s="38"/>
      <c r="Y31" s="38"/>
      <c r="Z31" s="38"/>
      <c r="AA31" s="38"/>
      <c r="AB31" s="38"/>
    </row>
    <row customHeight="1" ht="15.75" r="32">
      <c r="A32" s="45"/>
      <c r="B32" s="73"/>
      <c r="E32" s="40"/>
      <c r="F32" s="39"/>
      <c r="H32" s="67"/>
      <c r="I32" s="73"/>
      <c r="J32" s="67"/>
      <c r="K32" s="45"/>
      <c r="L32" s="65"/>
      <c r="M32" s="39"/>
      <c r="O32" s="67"/>
      <c r="P32" s="107"/>
      <c r="Q32" s="8"/>
      <c r="R32" s="18"/>
      <c r="S32" s="108"/>
      <c r="T32" s="102"/>
      <c r="U32" s="38"/>
      <c r="V32" s="38"/>
      <c r="W32" s="38"/>
      <c r="X32" s="38"/>
      <c r="Y32" s="38"/>
      <c r="Z32" s="38"/>
      <c r="AA32" s="38"/>
      <c r="AB32" s="38"/>
    </row>
    <row customHeight="1" ht="15.75" r="33">
      <c r="A33" s="45"/>
      <c r="B33" s="73"/>
      <c r="E33" s="40"/>
      <c r="F33" s="39"/>
      <c r="H33" s="67"/>
      <c r="I33" s="73"/>
      <c r="J33" s="67"/>
      <c r="K33" s="45"/>
      <c r="L33" s="65"/>
      <c r="M33" s="39"/>
      <c r="O33" s="67"/>
      <c r="P33" s="107"/>
      <c r="Q33" s="8"/>
      <c r="R33" s="18"/>
      <c r="S33" s="108"/>
      <c r="T33" s="102"/>
      <c r="U33" s="38"/>
      <c r="V33" s="38"/>
      <c r="W33" s="38"/>
      <c r="X33" s="38"/>
      <c r="Y33" s="38"/>
      <c r="Z33" s="38"/>
      <c r="AA33" s="38"/>
      <c r="AB33" s="38"/>
    </row>
    <row customHeight="1" ht="15.75" r="34">
      <c r="A34" s="45"/>
      <c r="B34" s="73"/>
      <c r="E34" s="40"/>
      <c r="F34" s="39"/>
      <c r="H34" s="67"/>
      <c r="I34" s="73"/>
      <c r="J34" s="67"/>
      <c r="K34" s="45"/>
      <c r="L34" s="65"/>
      <c r="M34" s="39"/>
      <c r="O34" s="67"/>
      <c r="P34" s="107"/>
      <c r="Q34" s="8"/>
      <c r="R34" s="18"/>
      <c r="S34" s="108"/>
      <c r="T34" s="102"/>
      <c r="U34" s="38"/>
      <c r="V34" s="38"/>
      <c r="W34" s="38"/>
      <c r="X34" s="38"/>
      <c r="Y34" s="38"/>
      <c r="Z34" s="38"/>
      <c r="AA34" s="38"/>
      <c r="AB34" s="38"/>
    </row>
    <row customHeight="1" ht="15.75" r="35">
      <c r="A35" s="45"/>
      <c r="B35" s="89"/>
      <c r="C35" s="76"/>
      <c r="D35" s="76"/>
      <c r="E35" s="90"/>
      <c r="F35" s="75"/>
      <c r="G35" s="76"/>
      <c r="H35" s="77"/>
      <c r="I35" s="73"/>
      <c r="J35" s="67"/>
      <c r="K35" s="45"/>
      <c r="L35" s="65"/>
      <c r="M35" s="39"/>
      <c r="O35" s="67"/>
      <c r="P35" s="107"/>
      <c r="Q35" s="8"/>
      <c r="R35" s="18"/>
      <c r="S35" s="108"/>
      <c r="T35" s="102"/>
      <c r="U35" s="38"/>
      <c r="V35" s="38"/>
      <c r="W35" s="38"/>
      <c r="X35" s="38"/>
      <c r="Y35" s="38"/>
      <c r="Z35" s="38"/>
      <c r="AA35" s="38"/>
      <c r="AB35" s="38"/>
    </row>
    <row customHeight="1" ht="15.75" r="36">
      <c r="A36" s="45"/>
      <c r="B36" s="95" t="s">
        <v>79</v>
      </c>
      <c r="C36" s="96"/>
      <c r="D36" s="96"/>
      <c r="E36" s="97"/>
      <c r="F36" s="110"/>
      <c r="G36" s="110"/>
      <c r="H36" s="110"/>
      <c r="I36" s="73"/>
      <c r="J36" s="67"/>
      <c r="K36" s="45"/>
      <c r="L36" s="65"/>
      <c r="M36" s="39"/>
      <c r="O36" s="67"/>
      <c r="P36" s="107"/>
      <c r="Q36" s="8"/>
      <c r="R36" s="18"/>
      <c r="S36" s="108"/>
      <c r="T36" s="102"/>
      <c r="U36" s="38"/>
      <c r="V36" s="38"/>
      <c r="W36" s="38"/>
      <c r="X36" s="38"/>
      <c r="Y36" s="38"/>
      <c r="Z36" s="38"/>
      <c r="AA36" s="38"/>
      <c r="AB36" s="38"/>
    </row>
    <row customHeight="1" ht="15.75" r="37">
      <c r="A37" s="45"/>
      <c r="B37" s="85"/>
      <c r="C37" s="111" t="s">
        <v>80</v>
      </c>
      <c r="D37" s="111" t="s">
        <v>81</v>
      </c>
      <c r="E37" s="111" t="s">
        <v>82</v>
      </c>
      <c r="F37" s="111" t="s">
        <v>83</v>
      </c>
      <c r="G37" s="111" t="s">
        <v>82</v>
      </c>
      <c r="H37" s="111" t="s">
        <v>80</v>
      </c>
      <c r="I37" s="73"/>
      <c r="J37" s="67"/>
      <c r="K37" s="45"/>
      <c r="L37" s="65"/>
      <c r="M37" s="39"/>
      <c r="O37" s="67"/>
      <c r="P37" s="107"/>
      <c r="Q37" s="8"/>
      <c r="R37" s="18"/>
      <c r="S37" s="108"/>
      <c r="T37" s="102"/>
      <c r="U37" s="38"/>
      <c r="V37" s="38"/>
      <c r="W37" s="38"/>
      <c r="X37" s="38"/>
      <c r="Y37" s="38"/>
      <c r="Z37" s="38"/>
      <c r="AA37" s="38"/>
      <c r="AB37" s="38"/>
    </row>
    <row customHeight="1" ht="12.75" r="38">
      <c r="A38" s="45"/>
      <c r="B38" s="164" t="s">
        <v>309</v>
      </c>
      <c r="C38" s="113" t="s">
        <v>85</v>
      </c>
      <c r="D38" s="113" t="s">
        <v>85</v>
      </c>
      <c r="E38" s="113" t="s">
        <v>85</v>
      </c>
      <c r="F38" s="113" t="s">
        <v>85</v>
      </c>
      <c r="G38" s="113" t="s">
        <v>85</v>
      </c>
      <c r="H38" s="113" t="s">
        <v>85</v>
      </c>
      <c r="I38" s="73"/>
      <c r="J38" s="67"/>
      <c r="K38" s="45"/>
      <c r="L38" s="65"/>
      <c r="M38" s="39"/>
      <c r="O38" s="67"/>
      <c r="P38" s="107"/>
      <c r="Q38" s="8"/>
      <c r="R38" s="18"/>
      <c r="S38" s="108"/>
      <c r="T38" s="102"/>
      <c r="U38" s="38"/>
      <c r="V38" s="38"/>
      <c r="W38" s="38"/>
      <c r="X38" s="38"/>
      <c r="Y38" s="38"/>
      <c r="Z38" s="38"/>
      <c r="AA38" s="38"/>
      <c r="AB38" s="38"/>
    </row>
    <row customHeight="1" ht="12.75" r="39">
      <c r="A39" s="45"/>
      <c r="B39" s="164" t="s">
        <v>310</v>
      </c>
      <c r="C39" s="114"/>
      <c r="D39" s="114"/>
      <c r="E39" s="114"/>
      <c r="F39" s="114"/>
      <c r="G39" s="114" t="s">
        <v>85</v>
      </c>
      <c r="H39" s="114" t="s">
        <v>85</v>
      </c>
      <c r="I39" s="73"/>
      <c r="J39" s="67"/>
      <c r="K39" s="45"/>
      <c r="L39" s="65"/>
      <c r="M39" s="39"/>
      <c r="O39" s="67"/>
      <c r="P39" s="107"/>
      <c r="Q39" s="8"/>
      <c r="R39" s="18"/>
      <c r="S39" s="108"/>
      <c r="T39" s="102"/>
      <c r="U39" s="38"/>
      <c r="V39" s="38"/>
      <c r="W39" s="38"/>
      <c r="X39" s="38"/>
      <c r="Y39" s="38"/>
      <c r="Z39" s="38"/>
      <c r="AA39" s="38"/>
      <c r="AB39" s="38"/>
    </row>
    <row customHeight="1" ht="12.75" r="40">
      <c r="A40" s="45"/>
      <c r="B40" s="112"/>
      <c r="C40" s="114"/>
      <c r="D40" s="114"/>
      <c r="E40" s="114"/>
      <c r="F40" s="114"/>
      <c r="G40" s="114"/>
      <c r="H40" s="114"/>
      <c r="I40" s="73"/>
      <c r="J40" s="67"/>
      <c r="K40" s="45"/>
      <c r="L40" s="65"/>
      <c r="M40" s="39"/>
      <c r="O40" s="67"/>
      <c r="P40" s="107"/>
      <c r="Q40" s="8"/>
      <c r="R40" s="18"/>
      <c r="S40" s="108"/>
      <c r="T40" s="102"/>
      <c r="U40" s="38"/>
      <c r="V40" s="38"/>
      <c r="W40" s="38"/>
      <c r="X40" s="38"/>
      <c r="Y40" s="38"/>
      <c r="Z40" s="38"/>
      <c r="AA40" s="38"/>
      <c r="AB40" s="38"/>
    </row>
    <row customHeight="1" ht="15.75" r="41">
      <c r="A41" s="45"/>
      <c r="B41" s="85"/>
      <c r="C41" s="111" t="s">
        <v>80</v>
      </c>
      <c r="D41" s="111" t="s">
        <v>83</v>
      </c>
      <c r="E41" s="111" t="s">
        <v>88</v>
      </c>
      <c r="F41" s="111" t="s">
        <v>89</v>
      </c>
      <c r="G41" s="111" t="s">
        <v>90</v>
      </c>
      <c r="H41" s="111" t="s">
        <v>91</v>
      </c>
      <c r="I41" s="73"/>
      <c r="J41" s="67"/>
      <c r="K41" s="45"/>
      <c r="L41" s="65"/>
      <c r="M41" s="39"/>
      <c r="O41" s="67"/>
      <c r="P41" s="107"/>
      <c r="Q41" s="8"/>
      <c r="R41" s="18"/>
      <c r="S41" s="108"/>
      <c r="T41" s="102"/>
      <c r="U41" s="38"/>
      <c r="V41" s="38"/>
      <c r="W41" s="38"/>
      <c r="X41" s="38"/>
      <c r="Y41" s="38"/>
      <c r="Z41" s="38"/>
      <c r="AA41" s="38"/>
      <c r="AB41" s="38"/>
    </row>
    <row customHeight="1" ht="12.75" r="42">
      <c r="A42" s="45"/>
      <c r="B42" s="164" t="s">
        <v>309</v>
      </c>
      <c r="C42" s="113" t="s">
        <v>85</v>
      </c>
      <c r="D42" s="113" t="s">
        <v>85</v>
      </c>
      <c r="E42" s="113" t="s">
        <v>85</v>
      </c>
      <c r="F42" s="113" t="s">
        <v>85</v>
      </c>
      <c r="G42" s="113" t="s">
        <v>85</v>
      </c>
      <c r="H42" s="113" t="s">
        <v>85</v>
      </c>
      <c r="I42" s="73"/>
      <c r="J42" s="67"/>
      <c r="K42" s="45"/>
      <c r="L42" s="65"/>
      <c r="M42" s="41"/>
      <c r="N42" s="42"/>
      <c r="O42" s="115"/>
      <c r="P42" s="116"/>
      <c r="Q42" s="117"/>
      <c r="R42" s="118"/>
      <c r="S42" s="119"/>
      <c r="T42" s="120"/>
      <c r="U42" s="38"/>
      <c r="V42" s="38"/>
      <c r="W42" s="38"/>
      <c r="X42" s="38"/>
      <c r="Y42" s="38"/>
      <c r="Z42" s="38"/>
      <c r="AA42" s="38"/>
      <c r="AB42" s="38"/>
    </row>
    <row customHeight="1" ht="12.75" r="43">
      <c r="A43" s="45"/>
      <c r="B43" s="164" t="s">
        <v>310</v>
      </c>
      <c r="C43" s="113" t="s">
        <v>85</v>
      </c>
      <c r="D43" s="113" t="s">
        <v>85</v>
      </c>
      <c r="E43" s="113" t="s">
        <v>85</v>
      </c>
      <c r="F43" s="113"/>
      <c r="G43" s="113"/>
      <c r="H43" s="113"/>
      <c r="I43" s="73"/>
      <c r="J43" s="67"/>
      <c r="K43" s="45"/>
      <c r="L43" s="92" t="s">
        <v>92</v>
      </c>
      <c r="M43" s="93"/>
      <c r="N43" s="93"/>
      <c r="O43" s="93"/>
      <c r="P43" s="45"/>
      <c r="Q43" s="45"/>
      <c r="R43" s="45"/>
      <c r="S43" s="45"/>
      <c r="T43" s="68"/>
      <c r="U43" s="38"/>
      <c r="V43" s="38"/>
      <c r="W43" s="38"/>
      <c r="X43" s="38"/>
      <c r="Y43" s="38"/>
      <c r="Z43" s="38"/>
      <c r="AA43" s="38"/>
      <c r="AB43" s="38"/>
    </row>
    <row customHeight="1" ht="12.75" r="44">
      <c r="A44" s="45"/>
      <c r="B44" s="112"/>
      <c r="C44" s="114"/>
      <c r="D44" s="114"/>
      <c r="E44" s="114"/>
      <c r="F44" s="114"/>
      <c r="G44" s="114"/>
      <c r="H44" s="114"/>
      <c r="I44" s="73"/>
      <c r="J44" s="67"/>
      <c r="K44" s="45"/>
      <c r="L44" s="154" t="s">
        <v>311</v>
      </c>
      <c r="M44" s="35"/>
      <c r="N44" s="35"/>
      <c r="O44" s="35"/>
      <c r="P44" s="35"/>
      <c r="Q44" s="35"/>
      <c r="R44" s="35"/>
      <c r="S44" s="35"/>
      <c r="T44" s="87"/>
      <c r="U44" s="38"/>
      <c r="V44" s="38"/>
      <c r="W44" s="38"/>
      <c r="X44" s="38"/>
      <c r="Y44" s="38"/>
      <c r="Z44" s="38"/>
      <c r="AA44" s="38"/>
      <c r="AB44" s="38"/>
    </row>
    <row customHeight="1" ht="15.75" r="45">
      <c r="A45" s="45"/>
      <c r="B45" s="165" t="s">
        <v>312</v>
      </c>
      <c r="C45" s="35"/>
      <c r="D45" s="35"/>
      <c r="E45" s="35"/>
      <c r="F45" s="35"/>
      <c r="G45" s="35"/>
      <c r="H45" s="87"/>
      <c r="I45" s="73"/>
      <c r="J45" s="67"/>
      <c r="K45" s="45"/>
      <c r="L45" s="73"/>
      <c r="T45" s="67"/>
      <c r="U45" s="38"/>
      <c r="V45" s="38"/>
      <c r="W45" s="38"/>
      <c r="X45" s="38"/>
      <c r="Y45" s="38"/>
      <c r="Z45" s="38"/>
      <c r="AA45" s="38"/>
      <c r="AB45" s="38"/>
    </row>
    <row customHeight="1" ht="15.75" r="46">
      <c r="A46" s="45"/>
      <c r="B46" s="89"/>
      <c r="C46" s="76"/>
      <c r="D46" s="76"/>
      <c r="E46" s="76"/>
      <c r="F46" s="76"/>
      <c r="G46" s="76"/>
      <c r="H46" s="77"/>
      <c r="I46" s="89"/>
      <c r="J46" s="77"/>
      <c r="K46" s="45"/>
      <c r="L46" s="122"/>
      <c r="M46" s="42"/>
      <c r="N46" s="42"/>
      <c r="O46" s="42"/>
      <c r="P46" s="42"/>
      <c r="Q46" s="42"/>
      <c r="R46" s="42"/>
      <c r="S46" s="42"/>
      <c r="T46" s="115"/>
      <c r="U46" s="38"/>
      <c r="V46" s="38"/>
      <c r="W46" s="38"/>
      <c r="X46" s="38"/>
      <c r="Y46" s="38"/>
      <c r="Z46" s="38"/>
      <c r="AA46" s="38"/>
      <c r="AB46" s="38"/>
    </row>
    <row customHeight="1" ht="15.75" r="47">
      <c r="A47" s="123" t="s">
        <v>93</v>
      </c>
      <c r="B47" s="33"/>
      <c r="C47" s="173" t="str">
        <f>=HYPERLINK("https://www.ofb.gouv.fr/haies-et-bocages-des-reservoirs-de-biodiversite", "Haies et bocages (Site OFB)")</f>
      </c>
      <c r="D47" s="96"/>
      <c r="E47" s="96"/>
      <c r="F47" s="97"/>
      <c r="G47" s="167" t="inlineStr">
        <is>
          <t/>
        </is>
      </c>
      <c r="H47" s="96"/>
      <c r="I47" s="96"/>
      <c r="J47" s="97"/>
      <c r="K47" s="125" t="s">
        <v>93</v>
      </c>
      <c r="L47" s="18"/>
      <c r="M47" s="172" t="str">
        <f>=HYPERLINK("https://professionnels.ofb.fr/fr/node/852", "Connaître la haie et le bocage")</f>
      </c>
      <c r="N47" s="8"/>
      <c r="O47" s="18"/>
      <c r="P47" s="148" t="inlineStr">
        <is>
          <t/>
        </is>
      </c>
      <c r="Q47" s="8"/>
      <c r="R47" s="8"/>
      <c r="S47" s="8"/>
      <c r="T47" s="18"/>
      <c r="U47" s="38"/>
      <c r="V47" s="38"/>
      <c r="W47" s="38"/>
      <c r="X47" s="38"/>
      <c r="Y47" s="38"/>
      <c r="Z47" s="38"/>
      <c r="AA47" s="38"/>
      <c r="AB47" s="38"/>
    </row>
    <row customHeight="1" ht="15.75" r="48">
      <c r="A48" s="33"/>
      <c r="B48" s="33"/>
      <c r="C48" s="172" t="str">
        <f>=HYPERLINK("https://professionnels.ofb.fr/index.php/fr/doc-comprendre-agir/lessentiel-haie", "L'essentiel sur la haie")</f>
      </c>
      <c r="D48" s="8"/>
      <c r="E48" s="8"/>
      <c r="F48" s="18"/>
      <c r="G48" s="148" t="inlineStr">
        <is>
          <t/>
        </is>
      </c>
      <c r="H48" s="8"/>
      <c r="I48" s="8"/>
      <c r="J48" s="18"/>
      <c r="K48" s="33"/>
      <c r="L48" s="33"/>
      <c r="M48" s="172" t="str">
        <f>=HYPERLINK("file://ad.intra/dfs/COMMUNS/REGIONS/IDF/DR/05_CONNAISSANCE/HABITATS/Bocage/03_DSB/DNSB_TEST2021-NATIONAL.pdf", "Dispositif de suivi du bocage - Protocole")</f>
      </c>
      <c r="N48" s="8"/>
      <c r="O48" s="18"/>
      <c r="P48" s="136" t="inlineStr">
        <is>
          <t/>
        </is>
      </c>
      <c r="Q48" s="8"/>
      <c r="R48" s="8"/>
      <c r="S48" s="8"/>
      <c r="T48" s="18"/>
      <c r="U48" s="38"/>
      <c r="V48" s="38"/>
      <c r="W48" s="38"/>
      <c r="X48" s="38"/>
      <c r="Y48" s="38"/>
      <c r="Z48" s="38"/>
      <c r="AA48" s="38"/>
      <c r="AB48" s="38"/>
    </row>
    <row customHeight="1" ht="15.75" r="49">
      <c r="A49" s="168">
        <v>45756.0</v>
      </c>
      <c r="B49" s="18"/>
      <c r="C49" s="172" t="str">
        <f>=HYPERLINK("https://professionnels.ofb.fr/index.php/fr/haies-bocage", "Haies et bocages (Portail technique)")</f>
      </c>
      <c r="D49" s="8"/>
      <c r="E49" s="8"/>
      <c r="F49" s="18"/>
      <c r="G49" s="148" t="inlineStr">
        <is>
          <t/>
        </is>
      </c>
      <c r="H49" s="8"/>
      <c r="I49" s="8"/>
      <c r="J49" s="18"/>
      <c r="K49" s="33"/>
      <c r="L49" s="33"/>
      <c r="M49" s="172" t="str">
        <f>=HYPERLINK("file://ad.intra/dfs/COMMUNS/REGIONS/IDF/DR/05_CONNAISSANCE/HABITATS/Bocage/02_ATLAS", "Atlas cartographique des densités de haies en Ile-de-France")</f>
      </c>
      <c r="N49" s="8"/>
      <c r="O49" s="18"/>
      <c r="P49" s="136" t="inlineStr">
        <is>
          <t/>
        </is>
      </c>
      <c r="Q49" s="8"/>
      <c r="R49" s="8"/>
      <c r="S49" s="8"/>
      <c r="T49" s="18"/>
      <c r="U49" s="38"/>
      <c r="V49" s="38"/>
      <c r="W49" s="38"/>
      <c r="X49" s="38"/>
      <c r="Y49" s="38"/>
      <c r="Z49" s="38"/>
      <c r="AA49" s="38"/>
      <c r="AB49" s="38"/>
    </row>
    <row customHeight="1" ht="15.75"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row>
    <row customHeight="1" ht="15.75"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row>
    <row customHeight="1" ht="15.75"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row>
    <row customHeight="1" ht="15.75"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row>
    <row customHeight="1" ht="15.75"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row>
    <row customHeight="1" ht="15.75"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row>
    <row customHeight="1" ht="15.75"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row>
    <row customHeight="1" ht="15.75"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customHeight="1" ht="15.75"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row>
    <row customHeight="1" ht="15.75"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row>
    <row customHeight="1" ht="15.75"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row>
    <row customHeight="1" ht="15.75"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row>
    <row customHeight="1" ht="15.75"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row>
    <row customHeight="1" ht="15.75"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row>
    <row customHeight="1" ht="15.75"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row>
    <row customHeight="1" ht="15.75"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row>
    <row customHeight="1" ht="15.75"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row>
    <row customHeight="1" ht="15.75"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row>
    <row customHeight="1" ht="15.75"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row>
    <row customHeight="1" ht="15.75"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row>
    <row customHeight="1" ht="15.75"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row>
    <row customHeight="1" ht="15.75"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row>
    <row customHeight="1" ht="15.75"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row>
    <row customHeight="1" ht="15.75"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row>
    <row customHeight="1" ht="15.75"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row>
    <row customHeight="1" ht="15.75"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row>
    <row customHeight="1" ht="15.75"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row>
    <row customHeight="1" ht="15.75"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row>
    <row customHeight="1" ht="15.75"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row>
    <row customHeight="1" ht="15.75"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row>
    <row customHeight="1" ht="15.75"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row>
    <row customHeight="1" ht="15.75"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row>
    <row customHeight="1" ht="15.75"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row>
    <row customHeight="1" ht="15.75"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row>
    <row customHeight="1" ht="15.75"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row>
    <row customHeight="1" ht="15.75"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row>
    <row customHeight="1" ht="15.75"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row>
    <row customHeight="1" ht="15.75"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row>
    <row customHeight="1" ht="15.75"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row>
    <row customHeight="1" ht="15.75"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row>
    <row customHeight="1" ht="15.75"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row>
    <row customHeight="1" ht="15.75"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row>
    <row customHeight="1" ht="15.75"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row>
    <row customHeight="1" ht="15.75"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row>
    <row customHeight="1" ht="15.75"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row>
    <row customHeight="1" ht="15.75"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row>
    <row customHeight="1" ht="15.75"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row>
    <row customHeight="1" ht="15.75"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row>
    <row customHeight="1" ht="15.75"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row>
    <row customHeight="1" ht="15.75"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row>
    <row customHeight="1" ht="15.75" r="100">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row>
    <row customHeight="1" ht="15.75" r="10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row>
    <row customHeight="1" ht="15.75" r="1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row>
    <row customHeight="1" ht="15.75" r="1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row>
    <row customHeight="1" ht="15.75" r="104">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row>
    <row customHeight="1" ht="15.75" r="10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row>
    <row customHeight="1" ht="15.75" r="10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row>
    <row customHeight="1" ht="15.75" r="10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row>
    <row customHeight="1" ht="15.75" r="108">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row>
    <row customHeight="1" ht="15.75" r="109">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row>
    <row customHeight="1" ht="15.75" r="110">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row>
    <row customHeight="1" ht="15.75" r="11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row>
    <row customHeight="1" ht="15.75" r="11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row>
    <row customHeight="1" ht="15.75" r="11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row>
    <row customHeight="1" ht="15.75" r="114">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row>
    <row customHeight="1" ht="15.75" r="11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row>
    <row customHeight="1" ht="15.75" r="11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row>
    <row customHeight="1" ht="15.75" r="11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row>
    <row customHeight="1" ht="15.75" r="118">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row>
    <row customHeight="1" ht="15.75" r="119">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row>
    <row customHeight="1" ht="15.75" r="120">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row>
    <row customHeight="1" ht="15.75" r="12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row>
    <row customHeight="1" ht="15.75" r="12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row>
    <row customHeight="1" ht="15.75" r="12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row>
    <row customHeight="1" ht="15.75" r="124">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row>
    <row customHeight="1" ht="15.75" r="1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row>
    <row customHeight="1" ht="15.75" r="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row>
    <row customHeight="1" ht="15.75" r="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row>
    <row customHeight="1" ht="15.75" r="128">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row>
    <row customHeight="1" ht="15.75" r="129">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row>
    <row customHeight="1" ht="15.75" r="130">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row>
    <row customHeight="1" ht="15.75" r="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row>
    <row customHeight="1" ht="15.75" r="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row>
    <row customHeight="1" ht="15.75" r="13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row>
    <row customHeight="1" ht="15.75" r="134">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row>
    <row customHeight="1" ht="15.75" r="13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row>
    <row customHeight="1" ht="15.75" r="13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row>
    <row customHeight="1" ht="15.75" r="13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row>
    <row customHeight="1" ht="15.75" r="138">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row>
    <row customHeight="1" ht="15.75" r="139">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row>
    <row customHeight="1" ht="15.75" r="140">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row>
    <row customHeight="1" ht="15.75" r="14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row>
    <row customHeight="1" ht="15.75" r="14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row>
    <row customHeight="1" ht="15.75" r="14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row>
    <row customHeight="1" ht="15.75" r="144">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row>
    <row customHeight="1" ht="15.75" r="14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row>
    <row customHeight="1" ht="15.75" r="14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row>
    <row customHeight="1" ht="15.75" r="14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row>
    <row customHeight="1" ht="15.75" r="148">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row>
    <row customHeight="1" ht="15.75" r="149">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row>
    <row customHeight="1" ht="15.75" r="150">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row>
    <row customHeight="1" ht="15.75" r="15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row>
    <row customHeight="1" ht="15.75" r="15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row>
    <row customHeight="1" ht="15.75" r="15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row>
    <row customHeight="1" ht="15.75" r="154">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row>
    <row customHeight="1" ht="15.75" r="15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row>
    <row customHeight="1" ht="15.75" r="15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row>
    <row customHeight="1" ht="15.75" r="15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row>
    <row customHeight="1" ht="15.75" r="158">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row>
    <row customHeight="1" ht="15.75" r="159">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row>
    <row customHeight="1" ht="15.75" r="160">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row>
    <row customHeight="1" ht="15.75" r="16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row>
    <row customHeight="1" ht="15.75" r="16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row>
    <row customHeight="1" ht="15.75" r="16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row>
    <row customHeight="1" ht="15.75" r="164">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row>
    <row customHeight="1" ht="15.75" r="16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row>
    <row customHeight="1" ht="15.75" r="16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row>
    <row customHeight="1" ht="15.75" r="16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row>
    <row customHeight="1" ht="15.75" r="168">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row>
    <row customHeight="1" ht="15.75" r="169">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row>
    <row customHeight="1" ht="15.75" r="170">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row>
    <row customHeight="1" ht="15.75" r="17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row>
    <row customHeight="1" ht="15.75" r="17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row>
    <row customHeight="1" ht="15.75" r="17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row>
    <row customHeight="1" ht="15.75" r="174">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row>
    <row customHeight="1" ht="15.75" r="17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row>
    <row customHeight="1" ht="15.75" r="17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row>
    <row customHeight="1" ht="15.75" r="17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row>
    <row customHeight="1" ht="15.75" r="178">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row>
    <row customHeight="1" ht="15.75" r="179">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row>
    <row customHeight="1" ht="15.75" r="180">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row>
    <row customHeight="1" ht="15.75" r="18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row>
    <row customHeight="1" ht="15.75" r="18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row>
    <row customHeight="1" ht="15.75" r="18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row>
    <row customHeight="1" ht="15.75" r="184">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row>
    <row customHeight="1" ht="15.75" r="18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row>
    <row customHeight="1" ht="15.75" r="18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row>
    <row customHeight="1" ht="15.75" r="18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row>
    <row customHeight="1" ht="15.75" r="188">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row>
    <row customHeight="1" ht="15.75" r="189">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row>
    <row customHeight="1" ht="15.75" r="190">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row>
    <row customHeight="1" ht="15.75" r="19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row>
    <row customHeight="1" ht="15.75" r="19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row>
    <row customHeight="1" ht="15.75" r="19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row>
    <row customHeight="1" ht="15.75" r="194">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row>
    <row customHeight="1" ht="15.75" r="19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row>
    <row customHeight="1" ht="15.75" r="19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row>
    <row customHeight="1" ht="15.75" r="19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row>
    <row customHeight="1" ht="15.75" r="198">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row>
    <row customHeight="1" ht="15.75" r="199">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row>
    <row customHeight="1" ht="15.75" r="200">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row>
    <row customHeight="1" ht="15.75" r="20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row>
    <row customHeight="1" ht="15.75" r="2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row>
    <row customHeight="1" ht="15.75" r="2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row>
    <row customHeight="1" ht="15.75" r="204">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row>
    <row customHeight="1" ht="15.75" r="20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row>
    <row customHeight="1" ht="15.75" r="20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row>
    <row customHeight="1" ht="15.75" r="20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row>
    <row customHeight="1" ht="15.75" r="208">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row>
    <row customHeight="1" ht="15.75" r="209">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row>
    <row customHeight="1" ht="15.75" r="210">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row>
    <row customHeight="1" ht="15.75" r="21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row>
    <row customHeight="1" ht="15.75" r="21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row>
    <row customHeight="1" ht="15.75" r="21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row>
    <row customHeight="1" ht="15.75" r="214">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row>
    <row customHeight="1" ht="15.75" r="21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row>
    <row customHeight="1" ht="15.75" r="21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row>
    <row customHeight="1" ht="15.75" r="21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row>
    <row customHeight="1" ht="15.75" r="218">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row>
    <row customHeight="1" ht="15.75" r="219">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row>
    <row customHeight="1" ht="15.75" r="220">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row>
    <row customHeight="1" ht="15.75" r="22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row>
    <row customHeight="1" ht="15.75" r="22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row>
    <row customHeight="1" ht="15.75" r="22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row>
    <row customHeight="1" ht="15.75" r="224">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row>
    <row customHeight="1" ht="15.75" r="2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row>
    <row customHeight="1" ht="15.75" r="2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row>
    <row customHeight="1" ht="15.75" r="2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row>
    <row customHeight="1" ht="15.75" r="228">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row>
    <row customHeight="1" ht="15.75" r="229">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row>
    <row customHeight="1" ht="15.75" r="230">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row>
    <row customHeight="1" ht="15.75" r="2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row>
    <row customHeight="1" ht="15.75" r="2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row>
    <row customHeight="1" ht="15.75" r="23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row>
    <row customHeight="1" ht="15.75" r="234">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row>
    <row customHeight="1" ht="15.75" r="23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row>
    <row customHeight="1" ht="15.75" r="23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row>
    <row customHeight="1" ht="15.75" r="23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row>
    <row customHeight="1" ht="15.75" r="238">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row>
    <row customHeight="1" ht="15.75" r="239">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row>
    <row customHeight="1" ht="15.75" r="240">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row>
    <row customHeight="1" ht="15.75" r="24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row>
    <row customHeight="1" ht="15.75" r="24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row>
    <row customHeight="1" ht="15.75" r="24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row>
    <row customHeight="1" ht="15.75" r="244">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row>
    <row customHeight="1" ht="15.75" r="24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row>
    <row customHeight="1" ht="15.75" r="24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row>
    <row customHeight="1" ht="15.75" r="24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row>
    <row customHeight="1" ht="15.75" r="248">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row>
    <row customHeight="1" ht="15.75" r="249">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4" priority="1">
      <formula>LEN(TRIM(Q6))=0</formula>
    </cfRule>
  </conditionalFormatting>
  <conditionalFormatting sqref="R6">
    <cfRule type="containsBlanks" dxfId="5" priority="2">
      <formula>LEN(TRIM(R6))=0</formula>
    </cfRule>
  </conditionalFormatting>
  <conditionalFormatting sqref="S6">
    <cfRule type="containsBlanks" dxfId="6" priority="3">
      <formula>LEN(TRIM(S6))=0</formula>
    </cfRule>
  </conditionalFormatting>
  <conditionalFormatting sqref="T6">
    <cfRule type="containsBlanks" dxfId="7" priority="4">
      <formula>LEN(TRIM(T6))=0</formula>
    </cfRule>
  </conditionalFormatting>
  <conditionalFormatting sqref="P6">
    <cfRule type="containsBlanks" dxfId="8" priority="5">
      <formula>LEN(TRIM(P6))=0</formula>
    </cfRule>
  </conditionalFormatting>
  <conditionalFormatting sqref="C38:H40 C42:H44">
    <cfRule type="notContainsBlanks" dxfId="9" priority="6">
      <formula>LEN(TRIM(C38))&gt;0</formula>
    </cfRule>
  </conditionalFormatting>
  <conditionalFormatting sqref="P7">
    <cfRule type="expression" dxfId="10" priority="7">
      <formula>ISBLANK(P6)</formula>
    </cfRule>
  </conditionalFormatting>
  <conditionalFormatting sqref="Q7">
    <cfRule type="expression" dxfId="11" priority="8">
      <formula>ISBLANK(Q6)</formula>
    </cfRule>
  </conditionalFormatting>
  <conditionalFormatting sqref="R7">
    <cfRule type="expression" dxfId="11" priority="9">
      <formula>ISBLANK(R6)</formula>
    </cfRule>
  </conditionalFormatting>
  <conditionalFormatting sqref="S7">
    <cfRule type="expression" dxfId="11" priority="10">
      <formula>ISBLANK(S6)</formula>
    </cfRule>
  </conditionalFormatting>
  <conditionalFormatting sqref="T7">
    <cfRule type="expression" dxfId="11" priority="11">
      <formula>ISBLANK(T6)</formula>
    </cfRule>
  </conditionalFormatting>
  <hyperlinks>
    <hyperlink ref="S29" r:id="rId1h"/>
    <hyperlink ref="G47" r:id="rId2h"/>
    <hyperlink ref="P47" r:id="rId3h"/>
    <hyperlink ref="G48" r:id="rId4h"/>
    <hyperlink ref="G49" r:id="rId5h"/>
  </hyperlinks>
  <printOptions/>
  <pageMargins bottom="0.07874015748031496" footer="0.0" header="0.0" left="0.07874015748031496" right="0.07874015748031496" top="0.07874015748031496"/>
  <pageSetup paperSize="9" orientation="portrait"/>
  <drawing r:id="rId6"/>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2025-04-10T14:40:21Z</dcterms:created>
  <cp:lastModifiedBy/>
</cp:coreProperties>
</file>