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<sst xmlns="http://schemas.openxmlformats.org/spreadsheetml/2006/main" count="359" uniqueCount="359">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</sst>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22</xdr:row>
      <xdr:rowOff>0</xdr:rowOff>
    </xdr:from>
    <xdr:ext cx="2876550" cy="233362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9"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9"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=HYPERLINK("https://professionnels.ofb.fr/fr/doc-fiches-especes/chat-forestier-felis-silvestris-silvestris", "Fiche espèce")</f>
      </c>
      <c r="D47" s="96"/>
      <c r="E47" s="96"/>
      <c r="F47" s="97"/>
      <c r="G47" s="134" t="inlineStr">
        <is>
          <t/>
        </is>
      </c>
      <c r="H47" s="96"/>
      <c r="I47" s="96"/>
      <c r="J47" s="97"/>
      <c r="K47" s="125" t="s">
        <v>93</v>
      </c>
      <c r="L47" s="18"/>
      <c r="M47" s="178"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8" t="str">
        <f>=HYPERLINK("https://oai-gem.ofb.fr/exl-php/document-affiche/ofb_recherche_oai/OUVRE_DOC/49974?fic=doc00073302.pdf", "Livret de présentation de l'étude IdF")</f>
      </c>
      <c r="D48" s="8"/>
      <c r="E48" s="8"/>
      <c r="F48" s="18"/>
      <c r="G48" s="135" t="inlineStr">
        <is>
          <t/>
        </is>
      </c>
      <c r="H48" s="8"/>
      <c r="I48" s="8"/>
      <c r="J48" s="18"/>
      <c r="K48" s="33"/>
      <c r="L48" s="33"/>
      <c r="M48" s="178"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8" t="str">
        <f>=HYPERLINK("https://www.youtube.com/watch?v=UopppCJfUHA", "Vidéo MNHN")</f>
      </c>
      <c r="D49" s="8"/>
      <c r="E49" s="8"/>
      <c r="F49" s="18"/>
      <c r="G49" s="135" t="inlineStr">
        <is>
          <t/>
        </is>
      </c>
      <c r="H49" s="8"/>
      <c r="I49" s="8"/>
      <c r="J49" s="18"/>
      <c r="K49" s="33"/>
      <c r="L49" s="33"/>
      <c r="M49" s="178"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9"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=HYPERLINK("https://professionnels.ofb.fr/fr/reseau-castor", "Le réseau Castor")</f>
      </c>
      <c r="D47" s="96"/>
      <c r="E47" s="96"/>
      <c r="F47" s="97"/>
      <c r="G47" s="134" t="inlineStr">
        <is>
          <t/>
        </is>
      </c>
      <c r="H47" s="96"/>
      <c r="I47" s="96"/>
      <c r="J47" s="97"/>
      <c r="K47" s="125" t="s">
        <v>93</v>
      </c>
      <c r="L47" s="18"/>
      <c r="M47" s="178"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8" t="str">
        <f>=HYPERLINK("https://professionnels.ofb.fr/fr/doc-fiches-especes/castor-deurope-castor-fiber", "Fiche espèce")</f>
      </c>
      <c r="D48" s="8"/>
      <c r="E48" s="8"/>
      <c r="F48" s="18"/>
      <c r="G48" s="135" t="inlineStr">
        <is>
          <t/>
        </is>
      </c>
      <c r="H48" s="8"/>
      <c r="I48" s="8"/>
      <c r="J48" s="18"/>
      <c r="K48" s="33"/>
      <c r="L48" s="33"/>
      <c r="M48" s="178"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8"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9"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=HYPERLINK("https://professionnels.ofb.fr/fr/reseau-petits-meso-carnivores", "Réseau PMCC")</f>
      </c>
      <c r="D47" s="96"/>
      <c r="E47" s="96"/>
      <c r="F47" s="97"/>
      <c r="G47" s="134" t="inlineStr">
        <is>
          <t/>
        </is>
      </c>
      <c r="H47" s="96"/>
      <c r="I47" s="96"/>
      <c r="J47" s="97"/>
      <c r="K47" s="125" t="s">
        <v>93</v>
      </c>
      <c r="L47" s="18"/>
      <c r="M47" s="178"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8"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9"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=HYPERLINK("https://www.loupfrance.fr/", "Site d'information")</f>
      </c>
      <c r="D47" s="96"/>
      <c r="E47" s="96"/>
      <c r="F47" s="97"/>
      <c r="G47" s="134" t="inlineStr">
        <is>
          <t/>
        </is>
      </c>
      <c r="H47" s="96"/>
      <c r="I47" s="96"/>
      <c r="J47" s="97"/>
      <c r="K47" s="125" t="s">
        <v>93</v>
      </c>
      <c r="L47" s="18"/>
      <c r="M47" s="178"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8" t="str">
        <f>=HYPERLINK("https://agriculture.gouv.fr/plan-loup-un-nouveau-cadre-national-dactions-pour-renforcer-la-coexistence-du-loup-et-des-activites", "Plan loup")</f>
      </c>
      <c r="D48" s="8"/>
      <c r="E48" s="8"/>
      <c r="F48" s="18"/>
      <c r="G48" s="135" t="inlineStr">
        <is>
          <t/>
        </is>
      </c>
      <c r="H48" s="8"/>
      <c r="I48" s="8"/>
      <c r="J48" s="18"/>
      <c r="K48" s="33"/>
      <c r="L48" s="33"/>
      <c r="M48" s="178"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9"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=HYPERLINK("https://professionnels.ofb.fr/fr/reseau-becasse", "Réseau Bécasse")</f>
      </c>
      <c r="D47" s="96"/>
      <c r="E47" s="96"/>
      <c r="F47" s="97"/>
      <c r="G47" s="134" t="inlineStr">
        <is>
          <t/>
        </is>
      </c>
      <c r="H47" s="96"/>
      <c r="I47" s="96"/>
      <c r="J47" s="97"/>
      <c r="K47" s="125" t="s">
        <v>93</v>
      </c>
      <c r="L47" s="18"/>
      <c r="M47" s="178"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8" t="str">
        <f>=HYPERLINK("https://professionnels.ofb.fr/fr/doc-fiches-especes/becasse-bois-scolopax-rusticola", "Fiche espèce")</f>
      </c>
      <c r="D48" s="8"/>
      <c r="E48" s="8"/>
      <c r="F48" s="18"/>
      <c r="G48" s="135" t="inlineStr">
        <is>
          <t/>
        </is>
      </c>
      <c r="H48" s="8"/>
      <c r="I48" s="8"/>
      <c r="J48" s="18"/>
      <c r="K48" s="33"/>
      <c r="L48" s="33"/>
      <c r="M48" s="178"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80"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0"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1"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234</v>
      </c>
      <c r="M11" s="152" t="s">
        <v>235</v>
      </c>
      <c r="N11" s="153"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53" t="s">
        <v>240</v>
      </c>
      <c r="M16" s="35"/>
      <c r="N16" s="35"/>
      <c r="O16" s="87"/>
      <c r="P16" s="153"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3"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3"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1"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1" t="str">
        <f>=HYPERLINK("https://professionnels.ofb.fr/fr/node/1552", "La pêche scientifique à l’électricité (milieux aquatiques continentaux)")</f>
      </c>
      <c r="D47" s="162"/>
      <c r="E47" s="162"/>
      <c r="F47" s="163"/>
      <c r="G47" s="164" t="inlineStr">
        <is>
          <t/>
        </is>
      </c>
      <c r="H47" s="96"/>
      <c r="I47" s="96"/>
      <c r="J47" s="97"/>
      <c r="K47" s="125" t="s">
        <v>93</v>
      </c>
      <c r="L47" s="18"/>
      <c r="M47" s="182" t="str">
        <f>=HYPERLINK("https://professionnels.ofb.fr/fr/doc-guides-protocoles/guide-pratique-mise-en-oeuvre-operations-peche-lelectricite-dans-cadre", "Guide pratique de mise en oeuvre des opérations de pêche à l'électricité")</f>
      </c>
      <c r="N47" s="42"/>
      <c r="O47" s="43"/>
      <c r="P47" s="148" t="inlineStr">
        <is>
          <t/>
        </is>
      </c>
      <c r="Q47" s="8"/>
      <c r="R47" s="8"/>
      <c r="S47" s="8"/>
      <c r="T47" s="18"/>
      <c r="U47" s="38"/>
      <c r="V47" s="38"/>
      <c r="W47" s="38"/>
      <c r="X47" s="38"/>
      <c r="Y47" s="38"/>
      <c r="Z47" s="38"/>
      <c r="AA47" s="38"/>
      <c r="AB47" s="38"/>
    </row>
    <row customHeight="1" ht="15.75" r="48">
      <c r="A48" s="33"/>
      <c r="B48" s="33"/>
      <c r="C48" s="182" t="str">
        <f>=HYPERLINK("https://professionnels.ofb.fr/fr/doc-dataviz/dataviz-regard-3-decennies-suivi-poissons-en-france-metropolitaine", "Dataviz natinale")</f>
      </c>
      <c r="D48" s="42"/>
      <c r="E48" s="42"/>
      <c r="F48" s="43"/>
      <c r="G48" s="148" t="inlineStr">
        <is>
          <t/>
        </is>
      </c>
      <c r="H48" s="8"/>
      <c r="I48" s="8"/>
      <c r="J48" s="18"/>
      <c r="K48" s="33"/>
      <c r="L48" s="33"/>
      <c r="M48" s="182" t="str">
        <f>=HYPERLINK("https://professionnels.ofb.fr/fr/doc-guides-protocoles/peche-scientifique-lelectricite-dans-milieux-aquatiques-continentaux", "La pêche scientifique à l’électricité dans les milieux aquatiques continentaux")</f>
      </c>
      <c r="N48" s="42"/>
      <c r="O48" s="43"/>
      <c r="P48" s="148" t="inlineStr">
        <is>
          <t/>
        </is>
      </c>
      <c r="Q48" s="8"/>
      <c r="R48" s="8"/>
      <c r="S48" s="8"/>
      <c r="T48" s="18"/>
      <c r="U48" s="38"/>
      <c r="V48" s="38"/>
      <c r="W48" s="38"/>
      <c r="X48" s="38"/>
      <c r="Y48" s="38"/>
      <c r="Z48" s="38"/>
      <c r="AA48" s="38"/>
      <c r="AB48" s="38"/>
    </row>
    <row customHeight="1" ht="15.75" r="49">
      <c r="A49" s="127" t="s">
        <v>96</v>
      </c>
      <c r="B49" s="18"/>
      <c r="C49" s="182" t="str">
        <f>=HYPERLINK("https://www.documentation.eauetbiodiversite.fr/notice/l-indice-poissons-riviere-ipr-notice-de-presentation-et-d-utilisation0", "L'indice poissons rivière (IPR). Notice de présentation et d'utilisation")</f>
      </c>
      <c r="D49" s="42"/>
      <c r="E49" s="42"/>
      <c r="F49" s="43"/>
      <c r="G49" s="148" t="inlineStr">
        <is>
          <t/>
        </is>
      </c>
      <c r="H49" s="8"/>
      <c r="I49" s="8"/>
      <c r="J49" s="18"/>
      <c r="K49" s="33"/>
      <c r="L49" s="33"/>
      <c r="M49" s="182" t="str">
        <f>=HYPERLINK("https://ofbidf.shinyapps.io/HydrobioIdF/", "Suivis hydrobiologiques en Île-de-France")</f>
      </c>
      <c r="N49" s="42"/>
      <c r="O49" s="43"/>
      <c r="P49" s="148"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6"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79"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9"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79"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9"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7"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7"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7"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7"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8"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8"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8" t="str">
        <f>=HYPERLINK("https://www.ofb.gouv.fr/la-gestion-de-la-secheresse-en-8-questions-reponses", "La gestion de la sécheresse en 8 questions-réponses")</f>
      </c>
      <c r="D48" s="8"/>
      <c r="E48" s="8"/>
      <c r="F48" s="18"/>
      <c r="G48" s="135" t="inlineStr">
        <is>
          <t/>
        </is>
      </c>
      <c r="H48" s="8"/>
      <c r="I48" s="8"/>
      <c r="J48" s="18"/>
      <c r="K48" s="33"/>
      <c r="L48" s="33"/>
      <c r="M48" s="178"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8" t="str">
        <f>=HYPERLINK("https://professionnels.ofb.fr/fr/doc-dataviz/dataviz-lassechement-estival-cours-deau-metropole-2012-2022", "Dataviz nationale")</f>
      </c>
      <c r="D49" s="8"/>
      <c r="E49" s="8"/>
      <c r="F49" s="18"/>
      <c r="G49" s="135" t="inlineStr">
        <is>
          <t/>
        </is>
      </c>
      <c r="H49" s="8"/>
      <c r="I49" s="8"/>
      <c r="J49" s="18"/>
      <c r="K49" s="33"/>
      <c r="L49" s="33"/>
      <c r="M49" s="178"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6" t="s">
        <v>304</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1" t="s">
        <v>305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307</v>
      </c>
      <c r="M11" s="152" t="s">
        <v>132</v>
      </c>
      <c r="N11" s="79" t="s">
        <v>308</v>
      </c>
      <c r="O11" s="36"/>
      <c r="P11" s="73"/>
      <c r="T11" s="67"/>
      <c r="U11" s="38"/>
      <c r="V11" s="38"/>
      <c r="W11" s="38"/>
      <c r="X11" s="38"/>
      <c r="Y11" s="38"/>
      <c r="Z11" s="38"/>
      <c r="AA11" s="38"/>
      <c r="AB11" s="38"/>
    </row>
    <row r="12">
      <c r="A12" s="45"/>
      <c r="B12" s="80" t="s">
        <v>64</v>
      </c>
      <c r="C12" s="132" t="s">
        <v>309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310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311</v>
      </c>
      <c r="D16" s="63"/>
      <c r="E16" s="63"/>
      <c r="F16" s="63"/>
      <c r="G16" s="63"/>
      <c r="H16" s="64"/>
      <c r="I16" s="73"/>
      <c r="J16" s="67"/>
      <c r="K16" s="45"/>
      <c r="L16" s="79" t="s">
        <v>312</v>
      </c>
      <c r="M16" s="35"/>
      <c r="N16" s="35"/>
      <c r="O16" s="87"/>
      <c r="P16" s="79" t="s">
        <v>313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315</v>
      </c>
      <c r="N29" s="35"/>
      <c r="O29" s="87"/>
      <c r="P29" s="179"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7" t="s">
        <v>319</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7" t="s">
        <v>320</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7" t="s">
        <v>319</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7" t="s">
        <v>320</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117</v>
      </c>
      <c r="M44" s="35"/>
      <c r="N44" s="35"/>
      <c r="O44" s="35"/>
      <c r="P44" s="35"/>
      <c r="Q44" s="35"/>
      <c r="R44" s="35"/>
      <c r="S44" s="35"/>
      <c r="T44" s="87"/>
      <c r="U44" s="38"/>
      <c r="V44" s="38"/>
      <c r="W44" s="38"/>
      <c r="X44" s="38"/>
      <c r="Y44" s="38"/>
      <c r="Z44" s="38"/>
      <c r="AA44" s="38"/>
      <c r="AB44" s="38"/>
    </row>
    <row customHeight="1" ht="15.75" r="45">
      <c r="A45" s="45"/>
      <c r="B45" s="121" t="s">
        <v>321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7" t="str">
        <f>=HYPERLINK("https://www.ofb.gouv.fr/la-continuite-ecologique-des-cours-deau", "La continuité écologique des cours d'eau")</f>
      </c>
      <c r="D47" s="96"/>
      <c r="E47" s="96"/>
      <c r="F47" s="97"/>
      <c r="G47" s="134" t="inlineStr">
        <is>
          <t/>
        </is>
      </c>
      <c r="H47" s="96"/>
      <c r="I47" s="96"/>
      <c r="J47" s="97"/>
      <c r="K47" s="125" t="s">
        <v>93</v>
      </c>
      <c r="L47" s="18"/>
      <c r="M47" s="178"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8" t="str">
        <f>=HYPERLINK("https://professionnels.ofb.fr/fr/doc-dataviz/dataviz-mieux-connaitre-ouvrages-qui-jalonnent-nos-cours-deau", "Dataviz nationale")</f>
      </c>
      <c r="D48" s="8"/>
      <c r="E48" s="8"/>
      <c r="F48" s="18"/>
      <c r="G48" s="135" t="inlineStr">
        <is>
          <t/>
        </is>
      </c>
      <c r="H48" s="8"/>
      <c r="I48" s="8"/>
      <c r="J48" s="18"/>
      <c r="K48" s="33"/>
      <c r="L48" s="33"/>
      <c r="M48" s="178"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329</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69"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0" t="s">
        <v>330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3" t="s">
        <v>332</v>
      </c>
      <c r="O11" s="36"/>
      <c r="P11" s="73"/>
      <c r="T11" s="67"/>
      <c r="U11" s="38"/>
      <c r="V11" s="38"/>
      <c r="W11" s="38"/>
      <c r="X11" s="38"/>
      <c r="Y11" s="38"/>
      <c r="Z11" s="38"/>
      <c r="AA11" s="38"/>
      <c r="AB11" s="38"/>
    </row>
    <row r="12">
      <c r="A12" s="45"/>
      <c r="B12" s="80" t="s">
        <v>64</v>
      </c>
      <c r="C12" s="132" t="s">
        <v>333</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334</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335</v>
      </c>
      <c r="D16" s="63"/>
      <c r="E16" s="63"/>
      <c r="F16" s="63"/>
      <c r="G16" s="63"/>
      <c r="H16" s="64"/>
      <c r="I16" s="73"/>
      <c r="J16" s="67"/>
      <c r="K16" s="45"/>
      <c r="L16" s="153" t="s">
        <v>336</v>
      </c>
      <c r="M16" s="35"/>
      <c r="N16" s="35"/>
      <c r="O16" s="87"/>
      <c r="P16" s="171" t="s">
        <v>337</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2" t="s">
        <v>339</v>
      </c>
      <c r="N29" s="35"/>
      <c r="O29" s="87"/>
      <c r="P29" s="185" t="str">
        <f>=HYPERLINK("https://geoservices.ign.fr/bdhaie", "BD Haie")</f>
      </c>
      <c r="Q29" s="8"/>
      <c r="R29" s="18"/>
      <c r="S29" s="17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342</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343</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344</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343</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344</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3" t="s">
        <v>345</v>
      </c>
      <c r="M44" s="35"/>
      <c r="N44" s="35"/>
      <c r="O44" s="35"/>
      <c r="P44" s="35"/>
      <c r="Q44" s="35"/>
      <c r="R44" s="35"/>
      <c r="S44" s="35"/>
      <c r="T44" s="87"/>
      <c r="U44" s="38"/>
      <c r="V44" s="38"/>
      <c r="W44" s="38"/>
      <c r="X44" s="38"/>
      <c r="Y44" s="38"/>
      <c r="Z44" s="38"/>
      <c r="AA44" s="38"/>
      <c r="AB44" s="38"/>
    </row>
    <row customHeight="1" ht="15.75" r="45">
      <c r="A45" s="45"/>
      <c r="B45" s="160" t="s">
        <v>346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4" t="str">
        <f>=HYPERLINK("https://www.ofb.gouv.fr/haies-et-bocages-des-reservoirs-de-biodiversite", "Haies et bocages (Site OFB)")</f>
      </c>
      <c r="D47" s="96"/>
      <c r="E47" s="96"/>
      <c r="F47" s="97"/>
      <c r="G47" s="164" t="inlineStr">
        <is>
          <t/>
        </is>
      </c>
      <c r="H47" s="96"/>
      <c r="I47" s="96"/>
      <c r="J47" s="97"/>
      <c r="K47" s="125" t="s">
        <v>93</v>
      </c>
      <c r="L47" s="18"/>
      <c r="M47" s="180"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80" t="str">
        <f>=HYPERLINK("https://professionnels.ofb.fr/index.php/fr/doc-comprendre-agir/lessentiel-haie", "L'essentiel sur la haie")</f>
      </c>
      <c r="D48" s="8"/>
      <c r="E48" s="8"/>
      <c r="F48" s="18"/>
      <c r="G48" s="148" t="inlineStr">
        <is>
          <t/>
        </is>
      </c>
      <c r="H48" s="8"/>
      <c r="I48" s="8"/>
      <c r="J48" s="18"/>
      <c r="K48" s="33"/>
      <c r="L48" s="33"/>
      <c r="M48" s="180"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6">
        <v>45756.0</v>
      </c>
      <c r="B49" s="18"/>
      <c r="C49" s="180" t="str">
        <f>=HYPERLINK("https://professionnels.ofb.fr/index.php/fr/haies-bocage", "Haies et bocages (Portail technique)")</f>
      </c>
      <c r="D49" s="8"/>
      <c r="E49" s="8"/>
      <c r="F49" s="18"/>
      <c r="G49" s="148" t="inlineStr">
        <is>
          <t/>
        </is>
      </c>
      <c r="H49" s="8"/>
      <c r="I49" s="8"/>
      <c r="J49" s="18"/>
      <c r="K49" s="33"/>
      <c r="L49" s="33"/>
      <c r="M49" s="180"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2025-04-28T03:06:43Z</dcterms:created>
  <cp:lastModifiedBy/>
</cp:coreProperties>
</file>