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<sst xmlns="http://schemas.openxmlformats.org/spreadsheetml/2006/main" count="362" uniqueCount="362">
  <si>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</si>
  <si>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</si>
  <si>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</si>
  <si>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</si>
  <si>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</si>
  <si>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</si>
  <si>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</si>
  <si>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</si>
  <si>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</si>
  <si>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</si>
  <si>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</si>
  <si>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</si>
  <si>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</si>
  <si>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</si>
  <si>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</si>
  <si>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</si>
  <si>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</si>
  <si>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</si>
  <si>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</si>
  <si>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</si>
  <si>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</si>
  <si>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</si>
  <si>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</si>
  <si>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</si>
  <si>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</si>
  <si>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</si>
  <si>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</si>
  <si>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</si>
  <si>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</si>
  <si>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</si>
  <si>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</si>
  <si>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</si>
  <si>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</si>
  <si>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</si>
  <si>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</si>
  <si>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</si>
  <si>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</si>
  <si>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</si>
  <si>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</si>
  <si>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</si>
  <si>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</si>
  <si>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</si>
  <si>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</si>
  <si>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</si>
  <si>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</si>
  <si>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</si>
  <si>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</si>
  <si>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</si>
  <si>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</si>
  <si>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</si>
  <si>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</si>
  <si>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</si>
  <si>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</si>
  <si>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</si>
  <si>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</si>
  <si>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</si>
  <si>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</si>
  <si>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</si>
  <si>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</si>
  <si>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</si>
  <si>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</si>
  <si>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</si>
  <si>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</si>
  <si>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</si>
  <si>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</si>
  <si>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</si>
  <si>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</si>
  <si>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</si>
  <si>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</si>
  <si>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</si>
  <si>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</si>
  <si>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</si>
  <si>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</si>
  <si>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</si>
  <si>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</si>
  <si>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</si>
  <si>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</si>
  <si>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</si>
  <si>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</si>
  <si>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</si>
  <si>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</si>
  <si>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</si>
  <si>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</si>
  <si>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</si>
  <si>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</si>
  <si>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</si>
  <si>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</si>
  <si>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</si>
  <si>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</si>
  <si>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</si>
  <si>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</si>
  <si>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</si>
  <si>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</si>
  <si>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</si>
  <si>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</si>
  <si>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</si>
  <si>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</si>
  <si>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</si>
  <si>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</si>
  <si>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</si>
  <si>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</si>
  <si>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</si>
  <si>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</si>
  <si>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</si>
  <si>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</si>
  <si>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</si>
  <si>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</si>
  <si>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</si>
  <si>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</si>
  <si>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</si>
  <si>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</si>
  <si>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</si>
  <si>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</si>
  <si>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</si>
  <si>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</si>
  <si>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</si>
  <si>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</si>
  <si>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</si>
  <si>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</si>
  <si>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</si>
  <si>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</si>
  <si>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</si>
  <si>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</si>
  <si>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</si>
  <si>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</si>
  <si>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</si>
  <si>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</si>
  <si>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</si>
  <si>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</si>
  <si>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</si>
  <si>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</si>
  <si>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</si>
  <si>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</si>
  <si>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</si>
  <si>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</si>
  <si>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</si>
  <si>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</si>
  <si>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</si>
  <si>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</si>
  <si>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</si>
  <si>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</si>
  <si>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</si>
  <si>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</si>
  <si>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</si>
  <si>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</si>
  <si>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</si>
  <si>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</si>
  <si>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</si>
  <si>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</si>
  <si>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</si>
  <si>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</si>
  <si>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</si>
  <si>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</si>
  <si>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</si>
  <si>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</si>
  <si>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</si>
  <si>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</si>
  <si>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</si>
  <si>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</si>
  <si>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</si>
  <si>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</si>
  <si>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</si>
  <si>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</si>
  <si>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</si>
  <si>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</si>
  <si>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</si>
  <si>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</si>
  <si>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</si>
  <si>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</si>
  <si>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</si>
  <si>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</si>
  <si>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</si>
  <si>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</si>
  <si>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Arrêté ESOD</t>
  </si>
  <si>
    <t>https://www.legifrance.gouv.fr/jorf/id/JORFTEXT000047931721</t>
  </si>
  <si>
    <t>file://ad.intra/dfs/COMMUNS/REGIONS/IDF/DR/05_CONNAISSANCE/PMC</t>
  </si>
  <si>
    <t>Fiche juridique ESOD de la LPO</t>
  </si>
  <si>
    <t>https://www.lpo.fr/media/read/5061/file/Espèces%20susceptibles%20d%27occasionner%20des%20dégats.pdf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</si>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</sst>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13" fillId="3" fontId="26" numFmtId="0" xfId="0" applyAlignment="1" applyBorder="1" applyFont="1">
      <alignment horizontal="left" readingOrder="0" shrinkToFit="0" vertical="center" wrapText="1"/>
    </xf>
    <xf borderId="13" fillId="3" fontId="3" numFmtId="164" xfId="0" applyAlignment="1" applyBorder="1" applyFont="1" applyNumberFormat="1">
      <alignment horizontal="left" readingOrder="0"/>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52" fillId="2" fontId="29" numFmtId="0" xfId="0" applyAlignment="1" applyBorder="1" applyFont="1">
      <alignment horizontal="left"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s>
</file>

<file path=xl/drawings/_rels/drawing12.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8.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7.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hyperlink" Target="https://www.legifrance.gouv.fr/jorf/id/JORFTEXT000047931721" TargetMode="External"/><Relationship Id="rId5"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 Id="rId4h" Type="http://schemas.openxmlformats.org/officeDocument/2006/relationships/hyperlink" Target="https://www.legifrance.gouv.fr/jorf/id/JORFTEXT000047931721"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=HYPERLINK("https://professionnels.ofb.fr/fr/doc-fiches-especes/chat-forestier-felis-silvestris-silvestris", "Fiche espèce")</f>
      </c>
      <c r="D47" s="96"/>
      <c r="E47" s="96"/>
      <c r="F47" s="97"/>
      <c r="G47" s="134" t="inlineStr">
        <is>
          <t/>
        </is>
      </c>
      <c r="H47" s="96"/>
      <c r="I47" s="96"/>
      <c r="J47" s="97"/>
      <c r="K47" s="125" t="s">
        <v>93</v>
      </c>
      <c r="L47" s="18"/>
      <c r="M47" s="18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80" t="str">
        <f>=HYPERLINK("https://oai-gem.ofb.fr/exl-php/document-affiche/ofb_recherche_oai/OUVRE_DOC/49974?fic=doc00073302.pdf", "Livret de présentation de l'étude IdF")</f>
      </c>
      <c r="D48" s="8"/>
      <c r="E48" s="8"/>
      <c r="F48" s="18"/>
      <c r="G48" s="135" t="inlineStr">
        <is>
          <t/>
        </is>
      </c>
      <c r="H48" s="8"/>
      <c r="I48" s="8"/>
      <c r="J48" s="18"/>
      <c r="K48" s="33"/>
      <c r="L48" s="33"/>
      <c r="M48" s="18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80" t="str">
        <f>=HYPERLINK("https://www.youtube.com/watch?v=UopppCJfUHA", "Vidéo MNHN")</f>
      </c>
      <c r="D49" s="8"/>
      <c r="E49" s="8"/>
      <c r="F49" s="18"/>
      <c r="G49" s="135" t="inlineStr">
        <is>
          <t/>
        </is>
      </c>
      <c r="H49" s="8"/>
      <c r="I49" s="8"/>
      <c r="J49" s="18"/>
      <c r="K49" s="33"/>
      <c r="L49" s="33"/>
      <c r="M49" s="18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=HYPERLINK("https://professionnels.ofb.fr/fr/reseau-castor", "Le réseau Castor")</f>
      </c>
      <c r="D47" s="96"/>
      <c r="E47" s="96"/>
      <c r="F47" s="97"/>
      <c r="G47" s="134" t="inlineStr">
        <is>
          <t/>
        </is>
      </c>
      <c r="H47" s="96"/>
      <c r="I47" s="96"/>
      <c r="J47" s="97"/>
      <c r="K47" s="125" t="s">
        <v>93</v>
      </c>
      <c r="L47" s="18"/>
      <c r="M47" s="18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80" t="str">
        <f>=HYPERLINK("https://professionnels.ofb.fr/fr/doc-fiches-especes/castor-deurope-castor-fiber", "Fiche espèce")</f>
      </c>
      <c r="D48" s="8"/>
      <c r="E48" s="8"/>
      <c r="F48" s="18"/>
      <c r="G48" s="135" t="inlineStr">
        <is>
          <t/>
        </is>
      </c>
      <c r="H48" s="8"/>
      <c r="I48" s="8"/>
      <c r="J48" s="18"/>
      <c r="K48" s="33"/>
      <c r="L48" s="33"/>
      <c r="M48" s="18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8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=HYPERLINK("https://professionnels.ofb.fr/fr/reseau-petits-meso-carnivores", "Réseau PMCC")</f>
      </c>
      <c r="D47" s="96"/>
      <c r="E47" s="96"/>
      <c r="F47" s="97"/>
      <c r="G47" s="134" t="inlineStr">
        <is>
          <t/>
        </is>
      </c>
      <c r="H47" s="96"/>
      <c r="I47" s="96"/>
      <c r="J47" s="97"/>
      <c r="K47" s="125" t="s">
        <v>93</v>
      </c>
      <c r="L47" s="18"/>
      <c r="M47" s="18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82" t="str">
        <f>=HYPERLINK("https://www.legifrance.gouv.fr/jorf/id/JORFTEXT000047931721", "Arrêté ESOD")</f>
      </c>
      <c r="D48" s="8"/>
      <c r="E48" s="8"/>
      <c r="F48" s="18"/>
      <c r="G48" s="143" t="inlineStr">
        <is>
          <t/>
        </is>
      </c>
      <c r="H48" s="8"/>
      <c r="I48" s="8"/>
      <c r="J48" s="18"/>
      <c r="K48" s="33"/>
      <c r="L48" s="33"/>
      <c r="M48" s="18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44">
        <v>45832.0</v>
      </c>
      <c r="B49" s="18"/>
      <c r="C49" s="182" t="str">
        <f>=HYPERLINK("https://www.lpo.fr/media/read/5061/file/Espèces%20susceptibles%20d%27occasionner%20des%20dégats.pdf", "Fiche juridique ESOD de la LPO")</f>
      </c>
      <c r="D49" s="8"/>
      <c r="E49" s="8"/>
      <c r="F49" s="18"/>
      <c r="G49" s="137"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 ref="G48" r:id="rId4h"/>
  </hyperlinks>
  <printOptions/>
  <pageMargins bottom="0.07874015748031496" footer="0.0" header="0.0" left="0.07874015748031496" right="0.07874015748031496" top="0.07874015748031496"/>
  <pageSetup paperSize="9" orientation="portrait"/>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178</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180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181</v>
      </c>
      <c r="M11" s="78" t="s">
        <v>182</v>
      </c>
      <c r="N11" s="79" t="s">
        <v>183</v>
      </c>
      <c r="O11" s="36"/>
      <c r="P11" s="73"/>
      <c r="T11" s="67"/>
      <c r="U11" s="38"/>
      <c r="V11" s="38"/>
      <c r="W11" s="38"/>
      <c r="X11" s="38"/>
      <c r="Y11" s="38"/>
      <c r="Z11" s="38"/>
      <c r="AA11" s="38"/>
      <c r="AB11" s="38"/>
    </row>
    <row r="12">
      <c r="A12" s="45"/>
      <c r="B12" s="80" t="s">
        <v>64</v>
      </c>
      <c r="C12" s="81" t="s">
        <v>184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5" t="s">
        <v>186</v>
      </c>
      <c r="D16" s="63"/>
      <c r="E16" s="63"/>
      <c r="F16" s="63"/>
      <c r="G16" s="63"/>
      <c r="H16" s="64"/>
      <c r="I16" s="73"/>
      <c r="J16" s="67"/>
      <c r="K16" s="45"/>
      <c r="L16" s="79" t="s">
        <v>187</v>
      </c>
      <c r="M16" s="35"/>
      <c r="N16" s="35"/>
      <c r="O16" s="87"/>
      <c r="P16" s="79" t="s">
        <v>188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189</v>
      </c>
      <c r="N29" s="35"/>
      <c r="O29" s="87"/>
      <c r="P29" s="18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192</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193</v>
      </c>
      <c r="M44" s="35"/>
      <c r="N44" s="35"/>
      <c r="O44" s="35"/>
      <c r="P44" s="35"/>
      <c r="Q44" s="35"/>
      <c r="R44" s="35"/>
      <c r="S44" s="35"/>
      <c r="T44" s="87"/>
      <c r="U44" s="38"/>
      <c r="V44" s="38"/>
      <c r="W44" s="38"/>
      <c r="X44" s="38"/>
      <c r="Y44" s="38"/>
      <c r="Z44" s="38"/>
      <c r="AA44" s="38"/>
      <c r="AB44" s="38"/>
    </row>
    <row customHeight="1" ht="15.75" r="45">
      <c r="A45" s="45"/>
      <c r="B45" s="121" t="s">
        <v>194</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=HYPERLINK("https://www.loupfrance.fr/", "Site d'information")</f>
      </c>
      <c r="D47" s="96"/>
      <c r="E47" s="96"/>
      <c r="F47" s="97"/>
      <c r="G47" s="134" t="inlineStr">
        <is>
          <t/>
        </is>
      </c>
      <c r="H47" s="96"/>
      <c r="I47" s="96"/>
      <c r="J47" s="97"/>
      <c r="K47" s="125" t="s">
        <v>93</v>
      </c>
      <c r="L47" s="18"/>
      <c r="M47" s="18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80" t="str">
        <f>=HYPERLINK("https://agriculture.gouv.fr/plan-loup-un-nouveau-cadre-national-dactions-pour-renforcer-la-coexistence-du-loup-et-des-activites", "Plan loup")</f>
      </c>
      <c r="D48" s="8"/>
      <c r="E48" s="8"/>
      <c r="F48" s="18"/>
      <c r="G48" s="135" t="inlineStr">
        <is>
          <t/>
        </is>
      </c>
      <c r="H48" s="8"/>
      <c r="I48" s="8"/>
      <c r="J48" s="18"/>
      <c r="K48" s="33"/>
      <c r="L48" s="33"/>
      <c r="M48" s="18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202</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203</v>
      </c>
      <c r="N6" s="146" t="s">
        <v>204</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207</v>
      </c>
      <c r="M11" s="78" t="s">
        <v>208</v>
      </c>
      <c r="N11" s="79" t="s">
        <v>209</v>
      </c>
      <c r="O11" s="36"/>
      <c r="P11" s="73"/>
      <c r="T11" s="67"/>
      <c r="U11" s="38"/>
      <c r="V11" s="38"/>
      <c r="W11" s="38"/>
      <c r="X11" s="38"/>
      <c r="Y11" s="38"/>
      <c r="Z11" s="38"/>
      <c r="AA11" s="38"/>
      <c r="AB11" s="38"/>
    </row>
    <row r="12">
      <c r="A12" s="45"/>
      <c r="B12" s="80" t="s">
        <v>64</v>
      </c>
      <c r="C12" s="81" t="s">
        <v>210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211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212</v>
      </c>
      <c r="D16" s="63"/>
      <c r="E16" s="63"/>
      <c r="F16" s="63"/>
      <c r="G16" s="63"/>
      <c r="H16" s="64"/>
      <c r="I16" s="73"/>
      <c r="J16" s="67"/>
      <c r="K16" s="45"/>
      <c r="L16" s="79" t="s">
        <v>213</v>
      </c>
      <c r="M16" s="35"/>
      <c r="N16" s="35"/>
      <c r="O16" s="87"/>
      <c r="P16" s="79" t="s">
        <v>214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215</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7" t="s">
        <v>216</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217</v>
      </c>
      <c r="N29" s="35"/>
      <c r="O29" s="87"/>
      <c r="P29" s="181" t="str">
        <f>=HYPERLINK("https://professionnels.ofb.fr/fr/node/1273", "Lettres d'information")</f>
      </c>
      <c r="Q29" s="8"/>
      <c r="R29" s="18"/>
      <c r="S29" s="148"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221</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224</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225</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224</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225</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9" t="s">
        <v>226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=HYPERLINK("https://professionnels.ofb.fr/fr/reseau-becasse", "Réseau Bécasse")</f>
      </c>
      <c r="D47" s="96"/>
      <c r="E47" s="96"/>
      <c r="F47" s="97"/>
      <c r="G47" s="134" t="inlineStr">
        <is>
          <t/>
        </is>
      </c>
      <c r="H47" s="96"/>
      <c r="I47" s="96"/>
      <c r="J47" s="97"/>
      <c r="K47" s="125" t="s">
        <v>93</v>
      </c>
      <c r="L47" s="18"/>
      <c r="M47" s="18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80" t="str">
        <f>=HYPERLINK("https://professionnels.ofb.fr/fr/doc-fiches-especes/becasse-bois-scolopax-rusticola", "Fiche espèce")</f>
      </c>
      <c r="D48" s="8"/>
      <c r="E48" s="8"/>
      <c r="F48" s="18"/>
      <c r="G48" s="135" t="inlineStr">
        <is>
          <t/>
        </is>
      </c>
      <c r="H48" s="8"/>
      <c r="I48" s="8"/>
      <c r="J48" s="18"/>
      <c r="K48" s="33"/>
      <c r="L48" s="33"/>
      <c r="M48" s="180" t="str">
        <f>=HYPERLINK("https://drive.google.com/file/d/1PqClJnFQb2zpZGFF9P2s93YpivuMclmu/view", "Protocole de suivi Hivernage (capture et baguage)")</f>
      </c>
      <c r="N48" s="8"/>
      <c r="O48" s="18"/>
      <c r="P48" s="143" t="inlineStr">
        <is>
          <t/>
        </is>
      </c>
      <c r="Q48" s="8"/>
      <c r="R48" s="8"/>
      <c r="S48" s="8"/>
      <c r="T48" s="18"/>
      <c r="U48" s="38"/>
      <c r="V48" s="38"/>
      <c r="W48" s="38"/>
      <c r="X48" s="38"/>
      <c r="Y48" s="38"/>
      <c r="Z48" s="38"/>
      <c r="AA48" s="38"/>
      <c r="AB48" s="38"/>
    </row>
    <row customHeight="1" ht="15.75" r="49">
      <c r="A49" s="136">
        <v>45743.0</v>
      </c>
      <c r="B49" s="18"/>
      <c r="C49" s="182" t="str">
        <f>=HYPERLINK("https://inpn.mnhn.fr/docs/cahab/fiches/Becasse-desbois.pdf", "Cahiers d'Habitat Oiseaux")</f>
      </c>
      <c r="D49" s="8"/>
      <c r="E49" s="8"/>
      <c r="F49" s="18"/>
      <c r="G49" s="150"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1" t="s">
        <v>234</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235</v>
      </c>
      <c r="O6" s="36"/>
      <c r="P6" s="51"/>
      <c r="Q6" s="52"/>
      <c r="R6" s="53"/>
      <c r="S6" s="152"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3" t="s">
        <v>236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4" t="s">
        <v>238</v>
      </c>
      <c r="M11" s="154" t="s">
        <v>239</v>
      </c>
      <c r="N11" s="139" t="s">
        <v>240</v>
      </c>
      <c r="O11" s="36"/>
      <c r="P11" s="73"/>
      <c r="T11" s="67"/>
      <c r="U11" s="38"/>
      <c r="V11" s="38"/>
      <c r="W11" s="38"/>
      <c r="X11" s="38"/>
      <c r="Y11" s="38"/>
      <c r="Z11" s="38"/>
      <c r="AA11" s="38"/>
      <c r="AB11" s="38"/>
    </row>
    <row r="12">
      <c r="A12" s="45"/>
      <c r="B12" s="80" t="s">
        <v>64</v>
      </c>
      <c r="C12" s="132" t="s">
        <v>241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242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243</v>
      </c>
      <c r="D16" s="63"/>
      <c r="E16" s="63"/>
      <c r="F16" s="63"/>
      <c r="G16" s="63"/>
      <c r="H16" s="64"/>
      <c r="I16" s="73"/>
      <c r="J16" s="67"/>
      <c r="K16" s="45"/>
      <c r="L16" s="139" t="s">
        <v>244</v>
      </c>
      <c r="M16" s="35"/>
      <c r="N16" s="35"/>
      <c r="O16" s="87"/>
      <c r="P16" s="139" t="s">
        <v>245</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5" t="s">
        <v>246</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6" t="s">
        <v>247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7" t="s">
        <v>248</v>
      </c>
      <c r="N29" s="35"/>
      <c r="O29" s="87"/>
      <c r="P29" s="185" t="str">
        <f>=HYPERLINK("https://naiades.eaufrance.fr/acces-donnees%23/hydrobiologie", "Naïades")</f>
      </c>
      <c r="Q29" s="42"/>
      <c r="R29" s="43"/>
      <c r="S29" s="159"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5" t="str">
        <f>=HYPERLINK("https://hubeau.eaufrance.fr/page/api-poisson", "Hub'Eau - API Poisson")</f>
      </c>
      <c r="Q30" s="42"/>
      <c r="R30" s="43"/>
      <c r="S30" s="159" t="inlineStr">
        <is>
          <t/>
        </is>
      </c>
      <c r="T30" s="115"/>
      <c r="U30" s="38"/>
      <c r="V30" s="38"/>
      <c r="W30" s="38"/>
      <c r="X30" s="38"/>
      <c r="Y30" s="38"/>
      <c r="Z30" s="38"/>
      <c r="AA30" s="38"/>
      <c r="AB30" s="38"/>
    </row>
    <row customHeight="1" ht="15.75" r="31">
      <c r="A31" s="45"/>
      <c r="B31" s="73"/>
      <c r="E31" s="40"/>
      <c r="F31" s="39"/>
      <c r="H31" s="67"/>
      <c r="I31" s="142" t="s">
        <v>253</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0" t="s">
        <v>254</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0" t="s">
        <v>254</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255</v>
      </c>
      <c r="M44" s="35"/>
      <c r="N44" s="35"/>
      <c r="O44" s="35"/>
      <c r="P44" s="35"/>
      <c r="Q44" s="35"/>
      <c r="R44" s="35"/>
      <c r="S44" s="35"/>
      <c r="T44" s="87"/>
      <c r="U44" s="38"/>
      <c r="V44" s="38"/>
      <c r="W44" s="38"/>
      <c r="X44" s="38"/>
      <c r="Y44" s="38"/>
      <c r="Z44" s="38"/>
      <c r="AA44" s="38"/>
      <c r="AB44" s="38"/>
    </row>
    <row customHeight="1" ht="15.75" r="45">
      <c r="A45" s="45"/>
      <c r="B45" s="161" t="s">
        <v>256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3" t="str">
        <f>=HYPERLINK("https://professionnels.ofb.fr/fr/node/1552", "La pêche scientifique à l’électricité (milieux aquatiques continentaux)")</f>
      </c>
      <c r="D47" s="163"/>
      <c r="E47" s="163"/>
      <c r="F47" s="164"/>
      <c r="G47" s="165" t="inlineStr">
        <is>
          <t/>
        </is>
      </c>
      <c r="H47" s="96"/>
      <c r="I47" s="96"/>
      <c r="J47" s="97"/>
      <c r="K47" s="125" t="s">
        <v>93</v>
      </c>
      <c r="L47" s="18"/>
      <c r="M47" s="184" t="str">
        <f>=HYPERLINK("https://professionnels.ofb.fr/fr/doc-guides-protocoles/guide-pratique-mise-en-oeuvre-operations-peche-lelectricite-dans-cadre", "Guide pratique de mise en oeuvre des opérations de pêche à l'électricité")</f>
      </c>
      <c r="N47" s="42"/>
      <c r="O47" s="43"/>
      <c r="P47" s="150" t="inlineStr">
        <is>
          <t/>
        </is>
      </c>
      <c r="Q47" s="8"/>
      <c r="R47" s="8"/>
      <c r="S47" s="8"/>
      <c r="T47" s="18"/>
      <c r="U47" s="38"/>
      <c r="V47" s="38"/>
      <c r="W47" s="38"/>
      <c r="X47" s="38"/>
      <c r="Y47" s="38"/>
      <c r="Z47" s="38"/>
      <c r="AA47" s="38"/>
      <c r="AB47" s="38"/>
    </row>
    <row customHeight="1" ht="15.75" r="48">
      <c r="A48" s="33"/>
      <c r="B48" s="33"/>
      <c r="C48" s="184" t="str">
        <f>=HYPERLINK("https://professionnels.ofb.fr/fr/doc-dataviz/dataviz-regard-3-decennies-suivi-poissons-en-france-metropolitaine", "Dataviz nationale")</f>
      </c>
      <c r="D48" s="42"/>
      <c r="E48" s="42"/>
      <c r="F48" s="43"/>
      <c r="G48" s="150" t="inlineStr">
        <is>
          <t/>
        </is>
      </c>
      <c r="H48" s="8"/>
      <c r="I48" s="8"/>
      <c r="J48" s="18"/>
      <c r="K48" s="33"/>
      <c r="L48" s="33"/>
      <c r="M48" s="184" t="str">
        <f>=HYPERLINK("https://professionnels.ofb.fr/fr/doc-guides-protocoles/peche-scientifique-lelectricite-dans-milieux-aquatiques-continentaux", "La pêche scientifique à l’électricité dans les milieux aquatiques continentaux")</f>
      </c>
      <c r="N48" s="42"/>
      <c r="O48" s="43"/>
      <c r="P48" s="150" t="inlineStr">
        <is>
          <t/>
        </is>
      </c>
      <c r="Q48" s="8"/>
      <c r="R48" s="8"/>
      <c r="S48" s="8"/>
      <c r="T48" s="18"/>
      <c r="U48" s="38"/>
      <c r="V48" s="38"/>
      <c r="W48" s="38"/>
      <c r="X48" s="38"/>
      <c r="Y48" s="38"/>
      <c r="Z48" s="38"/>
      <c r="AA48" s="38"/>
      <c r="AB48" s="38"/>
    </row>
    <row customHeight="1" ht="15.75" r="49">
      <c r="A49" s="167">
        <v>45765.0</v>
      </c>
      <c r="B49" s="18"/>
      <c r="C49" s="184" t="str">
        <f>=HYPERLINK("https://www.documentation.eauetbiodiversite.fr/notice/l-indice-poissons-riviere-ipr-notice-de-presentation-et-d-utilisation0", "L'indice poissons rivière (IPR). Notice de présentation et d'utilisation")</f>
      </c>
      <c r="D49" s="42"/>
      <c r="E49" s="42"/>
      <c r="F49" s="43"/>
      <c r="G49" s="150" t="inlineStr">
        <is>
          <t/>
        </is>
      </c>
      <c r="H49" s="8"/>
      <c r="I49" s="8"/>
      <c r="J49" s="18"/>
      <c r="K49" s="33"/>
      <c r="L49" s="33"/>
      <c r="M49" s="184" t="str">
        <f>=HYPERLINK("https://ofbidf.shinyapps.io/HydrobioIdF/", "Suivis hydrobiologiques en Île-de-France")</f>
      </c>
      <c r="N49" s="42"/>
      <c r="O49" s="43"/>
      <c r="P49" s="150"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8" t="s">
        <v>269</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270</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78" t="s">
        <v>274</v>
      </c>
      <c r="N11" s="79" t="s">
        <v>275</v>
      </c>
      <c r="O11" s="36"/>
      <c r="P11" s="73"/>
      <c r="T11" s="67"/>
      <c r="U11" s="38"/>
      <c r="V11" s="38"/>
      <c r="W11" s="38"/>
      <c r="X11" s="38"/>
      <c r="Y11" s="38"/>
      <c r="Z11" s="38"/>
      <c r="AA11" s="38"/>
      <c r="AB11" s="38"/>
    </row>
    <row r="12">
      <c r="A12" s="45"/>
      <c r="B12" s="80" t="s">
        <v>64</v>
      </c>
      <c r="C12" s="81" t="s">
        <v>276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5" t="s">
        <v>278</v>
      </c>
      <c r="D16" s="63"/>
      <c r="E16" s="63"/>
      <c r="F16" s="63"/>
      <c r="G16" s="63"/>
      <c r="H16" s="64"/>
      <c r="I16" s="73"/>
      <c r="J16" s="67"/>
      <c r="K16" s="45"/>
      <c r="L16" s="79" t="s">
        <v>279</v>
      </c>
      <c r="M16" s="35"/>
      <c r="N16" s="35"/>
      <c r="O16" s="87"/>
      <c r="P16" s="79" t="s">
        <v>280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281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283</v>
      </c>
      <c r="N29" s="35"/>
      <c r="O29" s="87"/>
      <c r="P29" s="18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288</v>
      </c>
      <c r="J31" s="87"/>
      <c r="K31" s="45"/>
      <c r="L31" s="65"/>
      <c r="M31" s="39"/>
      <c r="O31" s="67"/>
      <c r="P31" s="18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9" t="s">
        <v>293</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9" t="s">
        <v>294</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9" t="s">
        <v>293</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9" t="s">
        <v>294</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255</v>
      </c>
      <c r="M44" s="35"/>
      <c r="N44" s="35"/>
      <c r="O44" s="35"/>
      <c r="P44" s="35"/>
      <c r="Q44" s="35"/>
      <c r="R44" s="35"/>
      <c r="S44" s="35"/>
      <c r="T44" s="87"/>
      <c r="U44" s="38"/>
      <c r="V44" s="38"/>
      <c r="W44" s="38"/>
      <c r="X44" s="38"/>
      <c r="Y44" s="38"/>
      <c r="Z44" s="38"/>
      <c r="AA44" s="38"/>
      <c r="AB44" s="38"/>
    </row>
    <row customHeight="1" ht="15.75" r="45">
      <c r="A45" s="45"/>
      <c r="B45" s="170" t="s">
        <v>295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8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80" t="str">
        <f>=HYPERLINK("https://www.ofb.gouv.fr/la-gestion-de-la-secheresse-en-8-questions-reponses", "La gestion de la sécheresse en 8 questions-réponses")</f>
      </c>
      <c r="D48" s="8"/>
      <c r="E48" s="8"/>
      <c r="F48" s="18"/>
      <c r="G48" s="135" t="inlineStr">
        <is>
          <t/>
        </is>
      </c>
      <c r="H48" s="8"/>
      <c r="I48" s="8"/>
      <c r="J48" s="18"/>
      <c r="K48" s="33"/>
      <c r="L48" s="33"/>
      <c r="M48" s="18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80" t="str">
        <f>=HYPERLINK("https://professionnels.ofb.fr/fr/doc-dataviz/dataviz-lassechement-estival-cours-deau-metropole-2012-2022", "Dataviz nationale")</f>
      </c>
      <c r="D49" s="8"/>
      <c r="E49" s="8"/>
      <c r="F49" s="18"/>
      <c r="G49" s="135" t="inlineStr">
        <is>
          <t/>
        </is>
      </c>
      <c r="H49" s="8"/>
      <c r="I49" s="8"/>
      <c r="J49" s="18"/>
      <c r="K49" s="33"/>
      <c r="L49" s="33"/>
      <c r="M49" s="18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8" t="s">
        <v>307</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3" t="s">
        <v>308</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309</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310</v>
      </c>
      <c r="M11" s="154" t="s">
        <v>132</v>
      </c>
      <c r="N11" s="79" t="s">
        <v>311</v>
      </c>
      <c r="O11" s="36"/>
      <c r="P11" s="73"/>
      <c r="T11" s="67"/>
      <c r="U11" s="38"/>
      <c r="V11" s="38"/>
      <c r="W11" s="38"/>
      <c r="X11" s="38"/>
      <c r="Y11" s="38"/>
      <c r="Z11" s="38"/>
      <c r="AA11" s="38"/>
      <c r="AB11" s="38"/>
    </row>
    <row r="12">
      <c r="A12" s="45"/>
      <c r="B12" s="80" t="s">
        <v>64</v>
      </c>
      <c r="C12" s="132" t="s">
        <v>312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313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314</v>
      </c>
      <c r="D16" s="63"/>
      <c r="E16" s="63"/>
      <c r="F16" s="63"/>
      <c r="G16" s="63"/>
      <c r="H16" s="64"/>
      <c r="I16" s="73"/>
      <c r="J16" s="67"/>
      <c r="K16" s="45"/>
      <c r="L16" s="79" t="s">
        <v>315</v>
      </c>
      <c r="M16" s="35"/>
      <c r="N16" s="35"/>
      <c r="O16" s="87"/>
      <c r="P16" s="79" t="s">
        <v>316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7" t="s">
        <v>318</v>
      </c>
      <c r="N29" s="35"/>
      <c r="O29" s="87"/>
      <c r="P29" s="18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321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9" t="s">
        <v>322</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9" t="s">
        <v>323</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9" t="s">
        <v>322</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9" t="s">
        <v>323</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324</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9" t="str">
        <f>=HYPERLINK("https://www.ofb.gouv.fr/la-continuite-ecologique-des-cours-deau", "La continuité écologique des cours d'eau")</f>
      </c>
      <c r="D47" s="96"/>
      <c r="E47" s="96"/>
      <c r="F47" s="97"/>
      <c r="G47" s="134" t="inlineStr">
        <is>
          <t/>
        </is>
      </c>
      <c r="H47" s="96"/>
      <c r="I47" s="96"/>
      <c r="J47" s="97"/>
      <c r="K47" s="125" t="s">
        <v>93</v>
      </c>
      <c r="L47" s="18"/>
      <c r="M47" s="18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80" t="str">
        <f>=HYPERLINK("https://professionnels.ofb.fr/fr/doc-dataviz/dataviz-mieux-connaitre-ouvrages-qui-jalonnent-nos-cours-deau", "Dataviz nationale")</f>
      </c>
      <c r="D48" s="8"/>
      <c r="E48" s="8"/>
      <c r="F48" s="18"/>
      <c r="G48" s="135" t="inlineStr">
        <is>
          <t/>
        </is>
      </c>
      <c r="H48" s="8"/>
      <c r="I48" s="8"/>
      <c r="J48" s="18"/>
      <c r="K48" s="33"/>
      <c r="L48" s="33"/>
      <c r="M48" s="18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1" t="s">
        <v>332</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1"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2" t="s">
        <v>333</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334</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4" t="s">
        <v>207</v>
      </c>
      <c r="M11" s="154" t="s">
        <v>208</v>
      </c>
      <c r="N11" s="139" t="s">
        <v>335</v>
      </c>
      <c r="O11" s="36"/>
      <c r="P11" s="73"/>
      <c r="T11" s="67"/>
      <c r="U11" s="38"/>
      <c r="V11" s="38"/>
      <c r="W11" s="38"/>
      <c r="X11" s="38"/>
      <c r="Y11" s="38"/>
      <c r="Z11" s="38"/>
      <c r="AA11" s="38"/>
      <c r="AB11" s="38"/>
    </row>
    <row r="12">
      <c r="A12" s="45"/>
      <c r="B12" s="80" t="s">
        <v>64</v>
      </c>
      <c r="C12" s="132" t="s">
        <v>336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338</v>
      </c>
      <c r="D16" s="63"/>
      <c r="E16" s="63"/>
      <c r="F16" s="63"/>
      <c r="G16" s="63"/>
      <c r="H16" s="64"/>
      <c r="I16" s="73"/>
      <c r="J16" s="67"/>
      <c r="K16" s="45"/>
      <c r="L16" s="139" t="s">
        <v>339</v>
      </c>
      <c r="M16" s="35"/>
      <c r="N16" s="35"/>
      <c r="O16" s="87"/>
      <c r="P16" s="173" t="s">
        <v>340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5" t="s">
        <v>215</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6" t="s">
        <v>341</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4" t="s">
        <v>342</v>
      </c>
      <c r="N29" s="35"/>
      <c r="O29" s="87"/>
      <c r="P29" s="187" t="str">
        <f>=HYPERLINK("https://geoservices.ign.fr/bdhaie", "BD Haie")</f>
      </c>
      <c r="Q29" s="8"/>
      <c r="R29" s="18"/>
      <c r="S29" s="17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345</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0" t="s">
        <v>346</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0" t="s">
        <v>347</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0" t="s">
        <v>346</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0" t="s">
        <v>347</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348</v>
      </c>
      <c r="M44" s="35"/>
      <c r="N44" s="35"/>
      <c r="O44" s="35"/>
      <c r="P44" s="35"/>
      <c r="Q44" s="35"/>
      <c r="R44" s="35"/>
      <c r="S44" s="35"/>
      <c r="T44" s="87"/>
      <c r="U44" s="38"/>
      <c r="V44" s="38"/>
      <c r="W44" s="38"/>
      <c r="X44" s="38"/>
      <c r="Y44" s="38"/>
      <c r="Z44" s="38"/>
      <c r="AA44" s="38"/>
      <c r="AB44" s="38"/>
    </row>
    <row customHeight="1" ht="15.75" r="45">
      <c r="A45" s="45"/>
      <c r="B45" s="161" t="s">
        <v>349</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6" t="str">
        <f>=HYPERLINK("https://www.ofb.gouv.fr/haies-et-bocages-des-reservoirs-de-biodiversite", "Haies et bocages (Site OFB)")</f>
      </c>
      <c r="D47" s="96"/>
      <c r="E47" s="96"/>
      <c r="F47" s="97"/>
      <c r="G47" s="165" t="inlineStr">
        <is>
          <t/>
        </is>
      </c>
      <c r="H47" s="96"/>
      <c r="I47" s="96"/>
      <c r="J47" s="97"/>
      <c r="K47" s="125" t="s">
        <v>93</v>
      </c>
      <c r="L47" s="18"/>
      <c r="M47" s="182" t="str">
        <f>=HYPERLINK("https://professionnels.ofb.fr/fr/node/852", "Connaître la haie et le bocage")</f>
      </c>
      <c r="N47" s="8"/>
      <c r="O47" s="18"/>
      <c r="P47" s="150" t="inlineStr">
        <is>
          <t/>
        </is>
      </c>
      <c r="Q47" s="8"/>
      <c r="R47" s="8"/>
      <c r="S47" s="8"/>
      <c r="T47" s="18"/>
      <c r="U47" s="38"/>
      <c r="V47" s="38"/>
      <c r="W47" s="38"/>
      <c r="X47" s="38"/>
      <c r="Y47" s="38"/>
      <c r="Z47" s="38"/>
      <c r="AA47" s="38"/>
      <c r="AB47" s="38"/>
    </row>
    <row customHeight="1" ht="15.75" r="48">
      <c r="A48" s="33"/>
      <c r="B48" s="33"/>
      <c r="C48" s="182" t="str">
        <f>=HYPERLINK("https://professionnels.ofb.fr/index.php/fr/doc-comprendre-agir/lessentiel-haie", "L'essentiel sur la haie")</f>
      </c>
      <c r="D48" s="8"/>
      <c r="E48" s="8"/>
      <c r="F48" s="18"/>
      <c r="G48" s="150" t="inlineStr">
        <is>
          <t/>
        </is>
      </c>
      <c r="H48" s="8"/>
      <c r="I48" s="8"/>
      <c r="J48" s="18"/>
      <c r="K48" s="33"/>
      <c r="L48" s="33"/>
      <c r="M48" s="18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8">
        <v>45756.0</v>
      </c>
      <c r="B49" s="18"/>
      <c r="C49" s="182" t="str">
        <f>=HYPERLINK("https://professionnels.ofb.fr/index.php/fr/haies-bocage", "Haies et bocages (Portail technique)")</f>
      </c>
      <c r="D49" s="8"/>
      <c r="E49" s="8"/>
      <c r="F49" s="18"/>
      <c r="G49" s="150" t="inlineStr">
        <is>
          <t/>
        </is>
      </c>
      <c r="H49" s="8"/>
      <c r="I49" s="8"/>
      <c r="J49" s="18"/>
      <c r="K49" s="33"/>
      <c r="L49" s="33"/>
      <c r="M49" s="18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2025-06-30T03:20:55Z</dcterms:created>
  <cp:lastModifiedBy/>
</cp:coreProperties>
</file>